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d1ada921f52081/Documents/PTN/Budget/"/>
    </mc:Choice>
  </mc:AlternateContent>
  <xr:revisionPtr revIDLastSave="0" documentId="8_{B922C871-88C8-4442-A475-0511225DE895}" xr6:coauthVersionLast="47" xr6:coauthVersionMax="47" xr10:uidLastSave="{00000000-0000-0000-0000-000000000000}"/>
  <bookViews>
    <workbookView xWindow="-96" yWindow="-96" windowWidth="23232" windowHeight="12552" tabRatio="852" xr2:uid="{00000000-000D-0000-FFFF-FFFF00000000}"/>
  </bookViews>
  <sheets>
    <sheet name="P&amp;L Summary by Program" sheetId="1" r:id="rId1"/>
    <sheet name="Outstanding Checks Detail" sheetId="2" state="hidden" r:id="rId2"/>
    <sheet name="Current Year-P&amp;LbyClassRpt" sheetId="3" r:id="rId3"/>
    <sheet name="Prior Year-P&amp;LbyClassRpt" sheetId="4" r:id="rId4"/>
    <sheet name="Budget-Fundraising" sheetId="5" state="hidden" r:id="rId5"/>
    <sheet name="Budget-OpEx &amp; Program Exp" sheetId="6" state="hidden" r:id="rId6"/>
  </sheets>
  <definedNames>
    <definedName name="_xlnm._FilterDatabase" localSheetId="0" hidden="1">'P&amp;L Summary by Program'!$D$6:$K$154</definedName>
    <definedName name="_xlnm.Print_Area" localSheetId="4">'Budget-Fundraising'!$A$1:$I$56</definedName>
    <definedName name="_xlnm.Print_Titles" localSheetId="2">'Current Year-P&amp;LbyClassRpt'!$A:$D,'Current Year-P&amp;LbyClassRpt'!$3:$3</definedName>
    <definedName name="_xlnm.Print_Titles" localSheetId="0">'P&amp;L Summary by Program'!$5:$6</definedName>
    <definedName name="_xlnm.Print_Titles" localSheetId="3">'Prior Year-P&amp;LbyClassRpt'!$A:$D,'Prior Year-P&amp;LbyClassRpt'!$2:$3</definedName>
    <definedName name="QB_COLUMN_1002101" localSheetId="3" hidden="1">'Prior Year-P&amp;LbyClassRpt'!$AK$3</definedName>
    <definedName name="QB_COLUMN_1012200" localSheetId="3" hidden="1">'Prior Year-P&amp;LbyClassRpt'!#REF!</definedName>
    <definedName name="QB_COLUMN_1012201" localSheetId="3" hidden="1">'Prior Year-P&amp;LbyClassRpt'!#REF!</definedName>
    <definedName name="QB_COLUMN_1022101" localSheetId="3" hidden="1">'Prior Year-P&amp;LbyClassRpt'!$G$3</definedName>
    <definedName name="QB_COLUMN_1032101" localSheetId="3" hidden="1">'Prior Year-P&amp;LbyClassRpt'!#REF!</definedName>
    <definedName name="QB_COLUMN_1052101" localSheetId="3" hidden="1">'Prior Year-P&amp;LbyClassRpt'!$CS$3</definedName>
    <definedName name="QB_COLUMN_1072101" localSheetId="3" hidden="1">'Prior Year-P&amp;LbyClassRpt'!$CC$3</definedName>
    <definedName name="QB_COLUMN_1092101" localSheetId="3" hidden="1">'Prior Year-P&amp;LbyClassRpt'!$CK$3</definedName>
    <definedName name="QB_COLUMN_1112101" localSheetId="3" hidden="1">'Prior Year-P&amp;LbyClassRpt'!$E$3</definedName>
    <definedName name="QB_COLUMN_11210" localSheetId="2" hidden="1">'Current Year-P&amp;LbyClassRpt'!$AU$3</definedName>
    <definedName name="QB_COLUMN_112101" localSheetId="3" hidden="1">'Prior Year-P&amp;LbyClassRpt'!$BY$3</definedName>
    <definedName name="QB_COLUMN_1122101" localSheetId="3" hidden="1">'Prior Year-P&amp;LbyClassRpt'!$BG$3</definedName>
    <definedName name="QB_COLUMN_1132101" localSheetId="3" hidden="1">'Prior Year-P&amp;LbyClassRpt'!$BM$3</definedName>
    <definedName name="QB_COLUMN_1142101" localSheetId="3" hidden="1">'Prior Year-P&amp;LbyClassRpt'!$AG$3</definedName>
    <definedName name="QB_COLUMN_115210" localSheetId="2" hidden="1">'Current Year-P&amp;LbyClassRpt'!$W$3</definedName>
    <definedName name="QB_COLUMN_116210" localSheetId="2" hidden="1">'Current Year-P&amp;LbyClassRpt'!#REF!</definedName>
    <definedName name="QB_COLUMN_117210" localSheetId="2" hidden="1">'Current Year-P&amp;LbyClassRpt'!$AQ$3</definedName>
    <definedName name="QB_COLUMN_118210" localSheetId="2" hidden="1">'Current Year-P&amp;LbyClassRpt'!#REF!</definedName>
    <definedName name="QB_COLUMN_119210" localSheetId="2" hidden="1">'Current Year-P&amp;LbyClassRpt'!#REF!</definedName>
    <definedName name="QB_COLUMN_12210" localSheetId="2" hidden="1">'Current Year-P&amp;LbyClassRpt'!#REF!</definedName>
    <definedName name="QB_COLUMN_122101" localSheetId="3" hidden="1">'Prior Year-P&amp;LbyClassRpt'!$CE$3</definedName>
    <definedName name="QB_COLUMN_132101" localSheetId="3" hidden="1">'Prior Year-P&amp;LbyClassRpt'!$DA$3</definedName>
    <definedName name="QB_COLUMN_152101" localSheetId="3" hidden="1">'Prior Year-P&amp;LbyClassRpt'!$DE$3</definedName>
    <definedName name="QB_COLUMN_16210" localSheetId="2" hidden="1">'Current Year-P&amp;LbyClassRpt'!$O$3</definedName>
    <definedName name="QB_COLUMN_162101" localSheetId="3" hidden="1">'Prior Year-P&amp;LbyClassRpt'!$W$3</definedName>
    <definedName name="QB_COLUMN_17210" localSheetId="2" hidden="1">'Current Year-P&amp;LbyClassRpt'!#REF!</definedName>
    <definedName name="QB_COLUMN_172101" localSheetId="3" hidden="1">'Prior Year-P&amp;LbyClassRpt'!$DY$3</definedName>
    <definedName name="QB_COLUMN_192101" localSheetId="3" hidden="1">'Prior Year-P&amp;LbyClassRpt'!$BQ$3</definedName>
    <definedName name="QB_COLUMN_21210" localSheetId="2" hidden="1">'Current Year-P&amp;LbyClassRpt'!#REF!</definedName>
    <definedName name="QB_COLUMN_212101" localSheetId="3" hidden="1">'Prior Year-P&amp;LbyClassRpt'!#REF!</definedName>
    <definedName name="QB_COLUMN_2210" localSheetId="2" hidden="1">'Current Year-P&amp;LbyClassRpt'!#REF!</definedName>
    <definedName name="QB_COLUMN_22101" localSheetId="3" hidden="1">'Prior Year-P&amp;LbyClassRpt'!$EI$3</definedName>
    <definedName name="QB_COLUMN_222101" localSheetId="3" hidden="1">'Prior Year-P&amp;LbyClassRpt'!$BA$3</definedName>
    <definedName name="QB_COLUMN_23210" localSheetId="2" hidden="1">'Current Year-P&amp;LbyClassRpt'!#REF!</definedName>
    <definedName name="QB_COLUMN_232101" localSheetId="3" hidden="1">'Prior Year-P&amp;LbyClassRpt'!$DU$3</definedName>
    <definedName name="QB_COLUMN_242101" localSheetId="3" hidden="1">'Prior Year-P&amp;LbyClassRpt'!$BE$3</definedName>
    <definedName name="QB_COLUMN_273101" localSheetId="3" hidden="1">'Prior Year-P&amp;LbyClassRpt'!$BS$3</definedName>
    <definedName name="QB_COLUMN_28210" localSheetId="2" hidden="1">'Current Year-P&amp;LbyClassRpt'!$AM$3</definedName>
    <definedName name="QB_COLUMN_282101" localSheetId="3" hidden="1">'Prior Year-P&amp;LbyClassRpt'!$BC$3</definedName>
    <definedName name="QB_COLUMN_302200" localSheetId="3" hidden="1">'Prior Year-P&amp;LbyClassRpt'!#REF!</definedName>
    <definedName name="QB_COLUMN_302201" localSheetId="3" hidden="1">'Prior Year-P&amp;LbyClassRpt'!#REF!</definedName>
    <definedName name="QB_COLUMN_30310" localSheetId="2" hidden="1">'Current Year-P&amp;LbyClassRpt'!#REF!</definedName>
    <definedName name="QB_COLUMN_303101" localSheetId="3" hidden="1">'Prior Year-P&amp;LbyClassRpt'!#REF!</definedName>
    <definedName name="QB_COLUMN_3210" localSheetId="2" hidden="1">'Current Year-P&amp;LbyClassRpt'!$AE$3</definedName>
    <definedName name="QB_COLUMN_32101" localSheetId="3" hidden="1">'Prior Year-P&amp;LbyClassRpt'!$AS$3</definedName>
    <definedName name="QB_COLUMN_32210" localSheetId="2" hidden="1">'Current Year-P&amp;LbyClassRpt'!$AG$3</definedName>
    <definedName name="QB_COLUMN_322101" localSheetId="3" hidden="1">'Prior Year-P&amp;LbyClassRpt'!$AU$3</definedName>
    <definedName name="QB_COLUMN_35210" localSheetId="2" hidden="1">'Current Year-P&amp;LbyClassRpt'!#REF!</definedName>
    <definedName name="QB_COLUMN_352101" localSheetId="3" hidden="1">'Prior Year-P&amp;LbyClassRpt'!$CW$3</definedName>
    <definedName name="QB_COLUMN_36210" localSheetId="2" hidden="1">'Current Year-P&amp;LbyClassRpt'!#REF!</definedName>
    <definedName name="QB_COLUMN_362101" localSheetId="3" hidden="1">'Prior Year-P&amp;LbyClassRpt'!$DI$3</definedName>
    <definedName name="QB_COLUMN_37210" localSheetId="2" hidden="1">'Current Year-P&amp;LbyClassRpt'!#REF!</definedName>
    <definedName name="QB_COLUMN_372101" localSheetId="3" hidden="1">'Prior Year-P&amp;LbyClassRpt'!$DC$3</definedName>
    <definedName name="QB_COLUMN_38210" localSheetId="2" hidden="1">'Current Year-P&amp;LbyClassRpt'!$AW$3</definedName>
    <definedName name="QB_COLUMN_382101" localSheetId="3" hidden="1">'Prior Year-P&amp;LbyClassRpt'!$CA$3</definedName>
    <definedName name="QB_COLUMN_39210" localSheetId="2" hidden="1">'Current Year-P&amp;LbyClassRpt'!#REF!</definedName>
    <definedName name="QB_COLUMN_392101" localSheetId="3" hidden="1">'Prior Year-P&amp;LbyClassRpt'!#REF!</definedName>
    <definedName name="QB_COLUMN_40210" localSheetId="2" hidden="1">'Current Year-P&amp;LbyClassRpt'!$AC$3</definedName>
    <definedName name="QB_COLUMN_402101" localSheetId="3" hidden="1">'Prior Year-P&amp;LbyClassRpt'!$AQ$3</definedName>
    <definedName name="QB_COLUMN_41210" localSheetId="2" hidden="1">'Current Year-P&amp;LbyClassRpt'!$AS$3</definedName>
    <definedName name="QB_COLUMN_412101" localSheetId="3" hidden="1">'Prior Year-P&amp;LbyClassRpt'!$BW$3</definedName>
    <definedName name="QB_COLUMN_4210" localSheetId="2" hidden="1">'Current Year-P&amp;LbyClassRpt'!#REF!</definedName>
    <definedName name="QB_COLUMN_42101" localSheetId="3" hidden="1">'Prior Year-P&amp;LbyClassRpt'!$CO$3</definedName>
    <definedName name="QB_COLUMN_422101" localSheetId="3" hidden="1">'Prior Year-P&amp;LbyClassRpt'!$CU$3</definedName>
    <definedName name="QB_COLUMN_42301" localSheetId="2" hidden="1">'Current Year-P&amp;LbyClassRpt'!#REF!</definedName>
    <definedName name="QB_COLUMN_423011" localSheetId="3" hidden="1">'Prior Year-P&amp;LbyClassRpt'!#REF!</definedName>
    <definedName name="QB_COLUMN_442101" localSheetId="3" hidden="1">'Prior Year-P&amp;LbyClassRpt'!$BO$3</definedName>
    <definedName name="QB_COLUMN_45210" localSheetId="2" hidden="1">'Current Year-P&amp;LbyClassRpt'!#REF!</definedName>
    <definedName name="QB_COLUMN_452101" localSheetId="3" hidden="1">'Prior Year-P&amp;LbyClassRpt'!$EE$3</definedName>
    <definedName name="QB_COLUMN_452111" localSheetId="3" hidden="1">'Prior Year-P&amp;LbyClassRpt'!#REF!</definedName>
    <definedName name="QB_COLUMN_48210" localSheetId="2" hidden="1">'Current Year-P&amp;LbyClassRpt'!$AK$3</definedName>
    <definedName name="QB_COLUMN_482101" localSheetId="3" hidden="1">'Prior Year-P&amp;LbyClassRpt'!$AY$3</definedName>
    <definedName name="QB_COLUMN_49210" localSheetId="2" hidden="1">'Current Year-P&amp;LbyClassRpt'!$Q$3</definedName>
    <definedName name="QB_COLUMN_492101" localSheetId="3" hidden="1">'Prior Year-P&amp;LbyClassRpt'!$Y$3</definedName>
    <definedName name="QB_COLUMN_50210" localSheetId="2" hidden="1">'Current Year-P&amp;LbyClassRpt'!$I$3</definedName>
    <definedName name="QB_COLUMN_502101" localSheetId="3" hidden="1">'Prior Year-P&amp;LbyClassRpt'!$Q$3</definedName>
    <definedName name="QB_COLUMN_51210" localSheetId="2" hidden="1">'Current Year-P&amp;LbyClassRpt'!#REF!</definedName>
    <definedName name="QB_COLUMN_512101" localSheetId="3" hidden="1">'Prior Year-P&amp;LbyClassRpt'!$CG$3</definedName>
    <definedName name="QB_COLUMN_52101" localSheetId="3" hidden="1">'Prior Year-P&amp;LbyClassRpt'!$K$3</definedName>
    <definedName name="QB_COLUMN_53210" localSheetId="2" hidden="1">'Current Year-P&amp;LbyClassRpt'!#REF!</definedName>
    <definedName name="QB_COLUMN_532101" localSheetId="3" hidden="1">'Prior Year-P&amp;LbyClassRpt'!$CM$3</definedName>
    <definedName name="QB_COLUMN_542200" localSheetId="3" hidden="1">'Prior Year-P&amp;LbyClassRpt'!#REF!</definedName>
    <definedName name="QB_COLUMN_542201" localSheetId="3" hidden="1">'Prior Year-P&amp;LbyClassRpt'!#REF!</definedName>
    <definedName name="QB_COLUMN_552101" localSheetId="3" hidden="1">'Prior Year-P&amp;LbyClassRpt'!$AM$3</definedName>
    <definedName name="QB_COLUMN_58210" localSheetId="2" hidden="1">'Current Year-P&amp;LbyClassRpt'!#REF!</definedName>
    <definedName name="QB_COLUMN_582101" localSheetId="3" hidden="1">'Prior Year-P&amp;LbyClassRpt'!$CI$3</definedName>
    <definedName name="QB_COLUMN_60210" localSheetId="2" hidden="1">'Current Year-P&amp;LbyClassRpt'!$E$3</definedName>
    <definedName name="QB_COLUMN_602101" localSheetId="3" hidden="1">'Prior Year-P&amp;LbyClassRpt'!$I$3</definedName>
    <definedName name="QB_COLUMN_612101" localSheetId="3" hidden="1">'Prior Year-P&amp;LbyClassRpt'!#REF!</definedName>
    <definedName name="QB_COLUMN_622101" localSheetId="3" hidden="1">'Prior Year-P&amp;LbyClassRpt'!$M$3</definedName>
    <definedName name="QB_COLUMN_632101" localSheetId="3" hidden="1">'Prior Year-P&amp;LbyClassRpt'!$DW$3</definedName>
    <definedName name="QB_COLUMN_642101" localSheetId="3" hidden="1">'Prior Year-P&amp;LbyClassRpt'!$BK$3</definedName>
    <definedName name="QB_COLUMN_672101" localSheetId="3" hidden="1">'Prior Year-P&amp;LbyClassRpt'!$DS$3</definedName>
    <definedName name="QB_COLUMN_69210" localSheetId="2" hidden="1">'Current Year-P&amp;LbyClassRpt'!#REF!</definedName>
    <definedName name="QB_COLUMN_702101" localSheetId="3" hidden="1">'Prior Year-P&amp;LbyClassRpt'!$DK$3</definedName>
    <definedName name="QB_COLUMN_7210" localSheetId="2" hidden="1">'Current Year-P&amp;LbyClassRpt'!$M$3</definedName>
    <definedName name="QB_COLUMN_72101" localSheetId="3" hidden="1">'Prior Year-P&amp;LbyClassRpt'!$U$3</definedName>
    <definedName name="QB_COLUMN_74210" localSheetId="2" hidden="1">'Current Year-P&amp;LbyClassRpt'!$AA$3</definedName>
    <definedName name="QB_COLUMN_742101" localSheetId="3" hidden="1">'Prior Year-P&amp;LbyClassRpt'!$AO$3</definedName>
    <definedName name="QB_COLUMN_76210" localSheetId="2" hidden="1">'Current Year-P&amp;LbyClassRpt'!#REF!</definedName>
    <definedName name="QB_COLUMN_762101" localSheetId="3" hidden="1">'Prior Year-P&amp;LbyClassRpt'!$CY$3</definedName>
    <definedName name="QB_COLUMN_78210" localSheetId="2" hidden="1">'Current Year-P&amp;LbyClassRpt'!$AI$3</definedName>
    <definedName name="QB_COLUMN_782101" localSheetId="3" hidden="1">'Prior Year-P&amp;LbyClassRpt'!$AW$3</definedName>
    <definedName name="QB_COLUMN_80210" localSheetId="2" hidden="1">'Current Year-P&amp;LbyClassRpt'!#REF!</definedName>
    <definedName name="QB_COLUMN_802101" localSheetId="3" hidden="1">'Prior Year-P&amp;LbyClassRpt'!$EG$3</definedName>
    <definedName name="QB_COLUMN_81210" localSheetId="2" hidden="1">'Current Year-P&amp;LbyClassRpt'!$U$3</definedName>
    <definedName name="QB_COLUMN_812101" localSheetId="3" hidden="1">'Prior Year-P&amp;LbyClassRpt'!$AC$3</definedName>
    <definedName name="QB_COLUMN_8210" localSheetId="2" hidden="1">'Current Year-P&amp;LbyClassRpt'!$S$3</definedName>
    <definedName name="QB_COLUMN_82101" localSheetId="3" hidden="1">'Prior Year-P&amp;LbyClassRpt'!$AA$3</definedName>
    <definedName name="QB_COLUMN_82210" localSheetId="2" hidden="1">'Current Year-P&amp;LbyClassRpt'!#REF!</definedName>
    <definedName name="QB_COLUMN_822101" localSheetId="3" hidden="1">'Prior Year-P&amp;LbyClassRpt'!$EC$3</definedName>
    <definedName name="QB_COLUMN_83210" localSheetId="2" hidden="1">'Current Year-P&amp;LbyClassRpt'!$K$3</definedName>
    <definedName name="QB_COLUMN_832101" localSheetId="3" hidden="1">'Prior Year-P&amp;LbyClassRpt'!$S$3</definedName>
    <definedName name="QB_COLUMN_842101" localSheetId="3" hidden="1">'Prior Year-P&amp;LbyClassRpt'!$CQ$3</definedName>
    <definedName name="QB_COLUMN_85210" localSheetId="2" hidden="1">'Current Year-P&amp;LbyClassRpt'!$G$3</definedName>
    <definedName name="QB_COLUMN_852101" localSheetId="3" hidden="1">'Prior Year-P&amp;LbyClassRpt'!$O$3</definedName>
    <definedName name="QB_COLUMN_862101" localSheetId="3" hidden="1">'Prior Year-P&amp;LbyClassRpt'!$DQ$3</definedName>
    <definedName name="QB_COLUMN_872101" localSheetId="3" hidden="1">'Prior Year-P&amp;LbyClassRpt'!$DM$3</definedName>
    <definedName name="QB_COLUMN_882101" localSheetId="3" hidden="1">'Prior Year-P&amp;LbyClassRpt'!#REF!</definedName>
    <definedName name="QB_COLUMN_892101" localSheetId="3" hidden="1">'Prior Year-P&amp;LbyClassRpt'!$DG$3</definedName>
    <definedName name="QB_COLUMN_90210" localSheetId="2" hidden="1">'Current Year-P&amp;LbyClassRpt'!#REF!</definedName>
    <definedName name="QB_COLUMN_92210" localSheetId="2" hidden="1">'Current Year-P&amp;LbyClassRpt'!#REF!</definedName>
    <definedName name="QB_COLUMN_922101" localSheetId="3" hidden="1">'Prior Year-P&amp;LbyClassRpt'!$EA$3</definedName>
    <definedName name="QB_COLUMN_932101" localSheetId="3" hidden="1">'Prior Year-P&amp;LbyClassRpt'!$DO$3</definedName>
    <definedName name="QB_COLUMN_942101" localSheetId="3" hidden="1">'Prior Year-P&amp;LbyClassRpt'!$BU$3</definedName>
    <definedName name="QB_COLUMN_95210" localSheetId="2" hidden="1">'Current Year-P&amp;LbyClassRpt'!$AO$3</definedName>
    <definedName name="QB_COLUMN_952101" localSheetId="3" hidden="1">'Prior Year-P&amp;LbyClassRpt'!$BI$3</definedName>
    <definedName name="QB_COLUMN_97210" localSheetId="2" hidden="1">'Current Year-P&amp;LbyClassRpt'!$Y$3</definedName>
    <definedName name="QB_COLUMN_972101" localSheetId="3" hidden="1">'Prior Year-P&amp;LbyClassRpt'!$AI$3</definedName>
    <definedName name="QB_COLUMN_982101" localSheetId="3" hidden="1">'Prior Year-P&amp;LbyClassRpt'!$AE$3</definedName>
    <definedName name="QB_DATA_0" localSheetId="2" hidden="1">'Current Year-P&amp;LbyClassRpt'!$5:$5,'Current Year-P&amp;LbyClassRpt'!$6:$6,'Current Year-P&amp;LbyClassRpt'!$7:$7,'Current Year-P&amp;LbyClassRpt'!$8:$8,'Current Year-P&amp;LbyClassRpt'!$10:$10,'Current Year-P&amp;LbyClassRpt'!$14:$14,'Current Year-P&amp;LbyClassRpt'!$15:$15,'Current Year-P&amp;LbyClassRpt'!$16:$16,'Current Year-P&amp;LbyClassRpt'!$18:$18,'Current Year-P&amp;LbyClassRpt'!$19:$19</definedName>
    <definedName name="QB_DATA_0" localSheetId="3" hidden="1">'Prior Year-P&amp;LbyClassRpt'!$5:$5,'Prior Year-P&amp;LbyClassRpt'!$6:$6,'Prior Year-P&amp;LbyClassRpt'!$7:$7,'Prior Year-P&amp;LbyClassRpt'!$8:$8,'Prior Year-P&amp;LbyClassRpt'!$9:$9,'Prior Year-P&amp;LbyClassRpt'!$13:$13,'Prior Year-P&amp;LbyClassRpt'!$14:$14,'Prior Year-P&amp;LbyClassRpt'!$15:$15,'Prior Year-P&amp;LbyClassRpt'!$16:$16,'Prior Year-P&amp;LbyClassRpt'!$17:$17,'Prior Year-P&amp;LbyClassRpt'!$18:$18</definedName>
    <definedName name="QB_FORMULA_0" localSheetId="2" hidden="1">'Current Year-P&amp;LbyClassRpt'!#REF!,'Current Year-P&amp;LbyClassRpt'!#REF!,'Current Year-P&amp;LbyClassRpt'!#REF!,'Current Year-P&amp;LbyClassRpt'!#REF!,'Current Year-P&amp;LbyClassRpt'!#REF!,'Current Year-P&amp;LbyClassRpt'!$E$11,'Current Year-P&amp;LbyClassRpt'!$G$11,'Current Year-P&amp;LbyClassRpt'!$I$11,'Current Year-P&amp;LbyClassRpt'!$K$11,'Current Year-P&amp;LbyClassRpt'!$M$11,'Current Year-P&amp;LbyClassRpt'!$O$11,'Current Year-P&amp;LbyClassRpt'!$Q$11,'Current Year-P&amp;LbyClassRpt'!$S$11,'Current Year-P&amp;LbyClassRpt'!$U$11,'Current Year-P&amp;LbyClassRpt'!$W$11,'Current Year-P&amp;LbyClassRpt'!$Y$11</definedName>
    <definedName name="QB_FORMULA_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Year-P&amp;LbyClassRpt'!$E$10,'Prior Year-P&amp;LbyClassRpt'!$G$10,'Prior Year-P&amp;LbyClassRpt'!$I$10,'Prior Year-P&amp;LbyClassRpt'!$K$10,'Prior Year-P&amp;LbyClassRpt'!$M$10,'Prior Year-P&amp;LbyClassRpt'!$O$10</definedName>
    <definedName name="QB_FORMULA_1" localSheetId="2" hidden="1">'Current Year-P&amp;LbyClassRpt'!$AA$11,'Current Year-P&amp;LbyClassRpt'!$AC$11,'Current Year-P&amp;LbyClassRpt'!$AE$11,'Current Year-P&amp;LbyClassRpt'!$AG$11,'Current Year-P&amp;LbyClassRpt'!$AI$11,'Current Year-P&amp;LbyClassRpt'!$AK$11,'Current Year-P&amp;LbyClassRpt'!$AM$11,'Current Year-P&amp;LbyClassRpt'!$AO$11,'Current Year-P&amp;LbyClassRpt'!$AQ$11,'Current Year-P&amp;LbyClassRpt'!$AS$11,'Current Year-P&amp;LbyClassRpt'!$AU$11,'Current Year-P&amp;LbyClassRpt'!$AW$11,'Current Year-P&amp;LbyClassRpt'!#REF!,'Current Year-P&amp;LbyClassRpt'!#REF!,'Current Year-P&amp;LbyClassRpt'!#REF!,'Current Year-P&amp;LbyClassRpt'!#REF!</definedName>
    <definedName name="QB_FORMULA_1" localSheetId="3" hidden="1">'Prior Year-P&amp;LbyClassRpt'!$Q$10,'Prior Year-P&amp;LbyClassRpt'!$S$10,'Prior Year-P&amp;LbyClassRpt'!$U$10,'Prior Year-P&amp;LbyClassRpt'!$W$10,'Prior Year-P&amp;LbyClassRpt'!$Y$10,'Prior Year-P&amp;LbyClassRpt'!$AA$10,'Prior Year-P&amp;LbyClassRpt'!$AC$10,'Prior Year-P&amp;LbyClassRpt'!$AE$10,'Prior Year-P&amp;LbyClassRpt'!$AG$10,'Prior Year-P&amp;LbyClassRpt'!$AI$10,'Prior Year-P&amp;LbyClassRpt'!$AK$10,'Prior Year-P&amp;LbyClassRpt'!$AM$10,'Prior Year-P&amp;LbyClassRpt'!$AO$10,'Prior Year-P&amp;LbyClassRpt'!$AQ$10,'Prior Year-P&amp;LbyClassRpt'!$AS$10,'Prior Year-P&amp;LbyClassRpt'!$AU$10</definedName>
    <definedName name="QB_FORMULA_10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1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1" localSheetId="3" hidden="1">'Prior Year-P&amp;LbyClassRpt'!#REF!,'Prior Year-P&amp;LbyClassRpt'!#REF!,'Prior Year-P&amp;LbyClassRpt'!#REF!,'Prior Year-P&amp;LbyClassRpt'!#REF!,'Prior Year-P&amp;LbyClassRpt'!$E$19,'Prior Year-P&amp;LbyClassRpt'!$G$19,'Prior Year-P&amp;LbyClassRpt'!$I$19,'Prior Year-P&amp;LbyClassRpt'!$K$19,'Prior Year-P&amp;LbyClassRpt'!$M$19,'Prior Year-P&amp;LbyClassRpt'!$O$19,'Prior Year-P&amp;LbyClassRpt'!$Q$19,'Prior Year-P&amp;LbyClassRpt'!$S$19,'Prior Year-P&amp;LbyClassRpt'!$U$19,'Prior Year-P&amp;LbyClassRpt'!$W$19,'Prior Year-P&amp;LbyClassRpt'!$Y$19,'Prior Year-P&amp;LbyClassRpt'!$AA$19</definedName>
    <definedName name="QB_FORMULA_12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12" localSheetId="3" hidden="1">'Prior Year-P&amp;LbyClassRpt'!$AC$19,'Prior Year-P&amp;LbyClassRpt'!$AE$19,'Prior Year-P&amp;LbyClassRpt'!$AG$19,'Prior Year-P&amp;LbyClassRpt'!$AI$19,'Prior Year-P&amp;LbyClassRpt'!$AK$19,'Prior Year-P&amp;LbyClassRpt'!$AM$19,'Prior Year-P&amp;LbyClassRpt'!$AO$19,'Prior Year-P&amp;LbyClassRpt'!$AQ$19,'Prior Year-P&amp;LbyClassRpt'!$AS$19,'Prior Year-P&amp;LbyClassRpt'!$AU$19,'Prior Year-P&amp;LbyClassRpt'!$AW$19,'Prior Year-P&amp;LbyClassRpt'!$AY$19,'Prior Year-P&amp;LbyClassRpt'!$BA$19,'Prior Year-P&amp;LbyClassRpt'!$BC$19,'Prior Year-P&amp;LbyClassRpt'!$BE$19,'Prior Year-P&amp;LbyClassRpt'!$BG$19</definedName>
    <definedName name="QB_FORMULA_13" localSheetId="3" hidden="1">'Prior Year-P&amp;LbyClassRpt'!$BI$19,'Prior Year-P&amp;LbyClassRpt'!$BK$19,'Prior Year-P&amp;LbyClassRpt'!$BM$19,'Prior Year-P&amp;LbyClassRpt'!$BO$19,'Prior Year-P&amp;LbyClassRpt'!$BQ$19,'Prior Year-P&amp;LbyClassRpt'!$BS$19,'Prior Year-P&amp;LbyClassRpt'!$BU$19,'Prior Year-P&amp;LbyClassRpt'!$BW$19,'Prior Year-P&amp;LbyClassRpt'!$BY$19,'Prior Year-P&amp;LbyClassRpt'!$CA$19,'Prior Year-P&amp;LbyClassRpt'!$CC$19,'Prior Year-P&amp;LbyClassRpt'!$CE$19,'Prior Year-P&amp;LbyClassRpt'!$CG$19,'Prior Year-P&amp;LbyClassRpt'!$CI$19,'Prior Year-P&amp;LbyClassRpt'!$CK$19,'Prior Year-P&amp;LbyClassRpt'!$CM$19</definedName>
    <definedName name="QB_FORMULA_14" localSheetId="3" hidden="1">'Prior Year-P&amp;LbyClassRpt'!$CO$19,'Prior Year-P&amp;LbyClassRpt'!$CQ$19,'Prior Year-P&amp;LbyClassRpt'!$CS$19,'Prior Year-P&amp;LbyClassRpt'!$CU$19,'Prior Year-P&amp;LbyClassRpt'!$CW$19,'Prior Year-P&amp;LbyClassRpt'!$CY$19,'Prior Year-P&amp;LbyClassRpt'!$DA$19,'Prior Year-P&amp;LbyClassRpt'!$DC$19,'Prior Year-P&amp;LbyClassRpt'!$DE$19,'Prior Year-P&amp;LbyClassRpt'!$DG$19,'Prior Year-P&amp;LbyClassRpt'!$DI$19,'Prior Year-P&amp;LbyClassRpt'!$DK$19,'Prior Year-P&amp;LbyClassRpt'!$DM$19,'Prior Year-P&amp;LbyClassRpt'!$DO$19,'Prior Year-P&amp;LbyClassRpt'!$DQ$19,'Prior Year-P&amp;LbyClassRpt'!$DS$19</definedName>
    <definedName name="QB_FORMULA_15" localSheetId="3" hidden="1">'Prior Year-P&amp;LbyClassRpt'!$DU$19,'Prior Year-P&amp;LbyClassRpt'!$DW$19,'Prior Year-P&amp;LbyClassRpt'!$DY$19,'Prior Year-P&amp;LbyClassRpt'!$EA$19,'Prior Year-P&amp;LbyClassRpt'!$EC$19,'Prior Year-P&amp;LbyClassRpt'!$EE$19,'Prior Year-P&amp;LbyClassRpt'!$EG$19,'Prior Year-P&amp;LbyClassRpt'!$EI$19,'Prior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6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7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8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19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2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2" localSheetId="3" hidden="1">'Prior Year-P&amp;LbyClassRpt'!$AW$10,'Prior Year-P&amp;LbyClassRpt'!$AY$10,'Prior Year-P&amp;LbyClassRpt'!$BA$10,'Prior Year-P&amp;LbyClassRpt'!$BC$10,'Prior Year-P&amp;LbyClassRpt'!$BE$10,'Prior Year-P&amp;LbyClassRpt'!$BG$10,'Prior Year-P&amp;LbyClassRpt'!$BI$10,'Prior Year-P&amp;LbyClassRpt'!$BK$10,'Prior Year-P&amp;LbyClassRpt'!$BM$10,'Prior Year-P&amp;LbyClassRpt'!$BO$10,'Prior Year-P&amp;LbyClassRpt'!$BQ$10,'Prior Year-P&amp;LbyClassRpt'!$BS$10,'Prior Year-P&amp;LbyClassRpt'!$BU$10,'Prior Year-P&amp;LbyClassRpt'!$BW$10,'Prior Year-P&amp;LbyClassRpt'!$BY$10,'Prior Year-P&amp;LbyClassRpt'!$CA$10</definedName>
    <definedName name="QB_FORMULA_20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</definedName>
    <definedName name="QB_FORMULA_21" localSheetId="3" hidden="1">'Prior Year-P&amp;LbyClassRpt'!#REF!,'Prior Year-P&amp;LbyClassRpt'!#REF!</definedName>
    <definedName name="QB_FORMULA_3" localSheetId="2" hidden="1">'Current Year-P&amp;LbyClassRpt'!#REF!,'Current Year-P&amp;LbyClassRpt'!#REF!,'Current Year-P&amp;LbyClassRpt'!#REF!,'Current Year-P&amp;LbyClassRpt'!#REF!,'Current Year-P&amp;LbyClassRpt'!#REF!,'Current Year-P&amp;LbyClassRpt'!$E$12,'Current Year-P&amp;LbyClassRpt'!$G$12,'Current Year-P&amp;LbyClassRpt'!$I$12,'Current Year-P&amp;LbyClassRpt'!$K$12,'Current Year-P&amp;LbyClassRpt'!$M$12,'Current Year-P&amp;LbyClassRpt'!$O$12,'Current Year-P&amp;LbyClassRpt'!$Q$12,'Current Year-P&amp;LbyClassRpt'!$S$12,'Current Year-P&amp;LbyClassRpt'!$U$12,'Current Year-P&amp;LbyClassRpt'!$W$12,'Current Year-P&amp;LbyClassRpt'!$Y$12</definedName>
    <definedName name="QB_FORMULA_3" localSheetId="3" hidden="1">'Prior Year-P&amp;LbyClassRpt'!$CC$10,'Prior Year-P&amp;LbyClassRpt'!$CE$10,'Prior Year-P&amp;LbyClassRpt'!$CG$10,'Prior Year-P&amp;LbyClassRpt'!$CI$10,'Prior Year-P&amp;LbyClassRpt'!$CK$10,'Prior Year-P&amp;LbyClassRpt'!$CM$10,'Prior Year-P&amp;LbyClassRpt'!$CO$10,'Prior Year-P&amp;LbyClassRpt'!$CQ$10,'Prior Year-P&amp;LbyClassRpt'!$CS$10,'Prior Year-P&amp;LbyClassRpt'!$CU$10,'Prior Year-P&amp;LbyClassRpt'!$CW$10,'Prior Year-P&amp;LbyClassRpt'!$CY$10,'Prior Year-P&amp;LbyClassRpt'!$DA$10,'Prior Year-P&amp;LbyClassRpt'!$DC$10,'Prior Year-P&amp;LbyClassRpt'!$DE$10,'Prior Year-P&amp;LbyClassRpt'!$DG$10</definedName>
    <definedName name="QB_FORMULA_4" localSheetId="2" hidden="1">'Current Year-P&amp;LbyClassRpt'!$AA$12,'Current Year-P&amp;LbyClassRpt'!$AC$12,'Current Year-P&amp;LbyClassRpt'!$AE$12,'Current Year-P&amp;LbyClassRpt'!$AG$12,'Current Year-P&amp;LbyClassRpt'!$AI$12,'Current Year-P&amp;LbyClassRpt'!$AK$12,'Current Year-P&amp;LbyClassRpt'!$AM$12,'Current Year-P&amp;LbyClassRpt'!$AO$12,'Current Year-P&amp;LbyClassRpt'!$AQ$12,'Current Year-P&amp;LbyClassRpt'!$AS$12,'Current Year-P&amp;LbyClassRpt'!$AU$12,'Current Year-P&amp;LbyClassRpt'!$AW$12,'Current Year-P&amp;LbyClassRpt'!#REF!,'Current Year-P&amp;LbyClassRpt'!#REF!,'Current Year-P&amp;LbyClassRpt'!#REF!,'Current Year-P&amp;LbyClassRpt'!#REF!</definedName>
    <definedName name="QB_FORMULA_4" localSheetId="3" hidden="1">'Prior Year-P&amp;LbyClassRpt'!$DI$10,'Prior Year-P&amp;LbyClassRpt'!$DK$10,'Prior Year-P&amp;LbyClassRpt'!$DM$10,'Prior Year-P&amp;LbyClassRpt'!$DO$10,'Prior Year-P&amp;LbyClassRpt'!$DQ$10,'Prior Year-P&amp;LbyClassRpt'!$DS$10,'Prior Year-P&amp;LbyClassRpt'!$DU$10,'Prior Year-P&amp;LbyClassRpt'!$DW$10,'Prior Year-P&amp;LbyClassRpt'!$DY$10,'Prior Year-P&amp;LbyClassRpt'!$EA$10,'Prior Year-P&amp;LbyClassRpt'!$EC$10,'Prior Year-P&amp;LbyClassRpt'!$EE$10,'Prior Year-P&amp;LbyClassRpt'!$EG$10,'Prior Year-P&amp;LbyClassRpt'!$EI$10,'Prior Year-P&amp;LbyClassRpt'!#REF!,'Prior Year-P&amp;LbyClassRpt'!#REF!</definedName>
    <definedName name="QB_FORMULA_5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5" localSheetId="3" hidden="1">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Year-P&amp;LbyClassRpt'!#REF!,'Prior Year-P&amp;LbyClassRpt'!$E$11,'Prior Year-P&amp;LbyClassRpt'!$G$11,'Prior Year-P&amp;LbyClassRpt'!$I$11,'Prior Year-P&amp;LbyClassRpt'!$K$11,'Prior Year-P&amp;LbyClassRpt'!$M$11,'Prior Year-P&amp;LbyClassRpt'!$O$11,'Prior Year-P&amp;LbyClassRpt'!$Q$11</definedName>
    <definedName name="QB_FORMULA_6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6" localSheetId="3" hidden="1">'Prior Year-P&amp;LbyClassRpt'!$S$11,'Prior Year-P&amp;LbyClassRpt'!$U$11,'Prior Year-P&amp;LbyClassRpt'!$W$11,'Prior Year-P&amp;LbyClassRpt'!$Y$11,'Prior Year-P&amp;LbyClassRpt'!$AA$11,'Prior Year-P&amp;LbyClassRpt'!$AC$11,'Prior Year-P&amp;LbyClassRpt'!$AE$11,'Prior Year-P&amp;LbyClassRpt'!$AG$11,'Prior Year-P&amp;LbyClassRpt'!$AI$11,'Prior Year-P&amp;LbyClassRpt'!$AK$11,'Prior Year-P&amp;LbyClassRpt'!$AM$11,'Prior Year-P&amp;LbyClassRpt'!$AO$11,'Prior Year-P&amp;LbyClassRpt'!$AQ$11,'Prior Year-P&amp;LbyClassRpt'!$AS$11,'Prior Year-P&amp;LbyClassRpt'!$AU$11,'Prior Year-P&amp;LbyClassRpt'!$AW$11</definedName>
    <definedName name="QB_FORMULA_7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7" localSheetId="3" hidden="1">'Prior Year-P&amp;LbyClassRpt'!$AY$11,'Prior Year-P&amp;LbyClassRpt'!$BA$11,'Prior Year-P&amp;LbyClassRpt'!$BC$11,'Prior Year-P&amp;LbyClassRpt'!$BE$11,'Prior Year-P&amp;LbyClassRpt'!$BG$11,'Prior Year-P&amp;LbyClassRpt'!$BI$11,'Prior Year-P&amp;LbyClassRpt'!$BK$11,'Prior Year-P&amp;LbyClassRpt'!$BM$11,'Prior Year-P&amp;LbyClassRpt'!$BO$11,'Prior Year-P&amp;LbyClassRpt'!$BQ$11,'Prior Year-P&amp;LbyClassRpt'!$BS$11,'Prior Year-P&amp;LbyClassRpt'!$BU$11,'Prior Year-P&amp;LbyClassRpt'!$BW$11,'Prior Year-P&amp;LbyClassRpt'!$BY$11,'Prior Year-P&amp;LbyClassRpt'!$CA$11,'Prior Year-P&amp;LbyClassRpt'!$CC$11</definedName>
    <definedName name="QB_FORMULA_8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8" localSheetId="3" hidden="1">'Prior Year-P&amp;LbyClassRpt'!$CE$11,'Prior Year-P&amp;LbyClassRpt'!$CG$11,'Prior Year-P&amp;LbyClassRpt'!$CI$11,'Prior Year-P&amp;LbyClassRpt'!$CK$11,'Prior Year-P&amp;LbyClassRpt'!$CM$11,'Prior Year-P&amp;LbyClassRpt'!$CO$11,'Prior Year-P&amp;LbyClassRpt'!$CQ$11,'Prior Year-P&amp;LbyClassRpt'!$CS$11,'Prior Year-P&amp;LbyClassRpt'!$CU$11,'Prior Year-P&amp;LbyClassRpt'!$CW$11,'Prior Year-P&amp;LbyClassRpt'!$CY$11,'Prior Year-P&amp;LbyClassRpt'!$DA$11,'Prior Year-P&amp;LbyClassRpt'!$DC$11,'Prior Year-P&amp;LbyClassRpt'!$DE$11,'Prior Year-P&amp;LbyClassRpt'!$DG$11,'Prior Year-P&amp;LbyClassRpt'!$DI$11</definedName>
    <definedName name="QB_FORMULA_9" localSheetId="2" hidden="1">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Year-P&amp;LbyClassRpt'!#REF!,'Current Year-P&amp;LbyClassRpt'!#REF!</definedName>
    <definedName name="QB_FORMULA_9" localSheetId="3" hidden="1">'Prior Year-P&amp;LbyClassRpt'!$DK$11,'Prior Year-P&amp;LbyClassRpt'!$DM$11,'Prior Year-P&amp;LbyClassRpt'!$DO$11,'Prior Year-P&amp;LbyClassRpt'!$DQ$11,'Prior Year-P&amp;LbyClassRpt'!$DS$11,'Prior Year-P&amp;LbyClassRpt'!$DU$11,'Prior Year-P&amp;LbyClassRpt'!$DW$11,'Prior Year-P&amp;LbyClassRpt'!$DY$11,'Prior Year-P&amp;LbyClassRpt'!$EA$11,'Prior Year-P&amp;LbyClassRpt'!$EC$11,'Prior Year-P&amp;LbyClassRpt'!$EE$11,'Prior Year-P&amp;LbyClassRpt'!$EG$11,'Prior Year-P&amp;LbyClassRpt'!$EI$11,'Prior Year-P&amp;LbyClassRpt'!#REF!,'Prior Year-P&amp;LbyClassRpt'!#REF!,'Prior Year-P&amp;LbyClassRpt'!#REF!</definedName>
    <definedName name="QB_ROW_153330" localSheetId="2" hidden="1">'Current Year-P&amp;LbyClassRpt'!$D$6</definedName>
    <definedName name="QB_ROW_1533300" localSheetId="3" hidden="1">'Prior Year-P&amp;LbyClassRpt'!$D$6</definedName>
    <definedName name="QB_ROW_154330" localSheetId="2" hidden="1">'Current Year-P&amp;LbyClassRpt'!$D$8</definedName>
    <definedName name="QB_ROW_1543300" localSheetId="3" hidden="1">'Prior Year-P&amp;LbyClassRpt'!$D$8</definedName>
    <definedName name="QB_ROW_155330" localSheetId="2" hidden="1">'Current Year-P&amp;LbyClassRpt'!$D$16</definedName>
    <definedName name="QB_ROW_1553300" localSheetId="3" hidden="1">'Prior Year-P&amp;LbyClassRpt'!$D$16</definedName>
    <definedName name="QB_ROW_156330" localSheetId="2" hidden="1">'Current Year-P&amp;LbyClassRpt'!$D$18</definedName>
    <definedName name="QB_ROW_1563300" localSheetId="3" hidden="1">'Prior Year-P&amp;LbyClassRpt'!$D$17</definedName>
    <definedName name="QB_ROW_157330" localSheetId="2" hidden="1">'Current Year-P&amp;LbyClassRpt'!$D$15</definedName>
    <definedName name="QB_ROW_1573300" localSheetId="3" hidden="1">'Prior Year-P&amp;LbyClassRpt'!$D$14</definedName>
    <definedName name="QB_ROW_17330" localSheetId="2" hidden="1">'Current Year-P&amp;LbyClassRpt'!$D$5</definedName>
    <definedName name="QB_ROW_173300" localSheetId="3" hidden="1">'Prior Year-P&amp;LbyClassRpt'!$D$5</definedName>
    <definedName name="QB_ROW_177330" localSheetId="2" hidden="1">'Current Year-P&amp;LbyClassRpt'!$D$19</definedName>
    <definedName name="QB_ROW_1773300" localSheetId="3" hidden="1">'Prior Year-P&amp;LbyClassRpt'!$D$18</definedName>
    <definedName name="QB_ROW_18301" localSheetId="2" hidden="1">'Current Year-P&amp;LbyClassRpt'!#REF!</definedName>
    <definedName name="QB_ROW_183010" localSheetId="3" hidden="1">'Prior Year-P&amp;LbyClassRpt'!#REF!</definedName>
    <definedName name="QB_ROW_20022" localSheetId="2" hidden="1">'Current Year-P&amp;LbyClassRpt'!$C$4</definedName>
    <definedName name="QB_ROW_200220" localSheetId="3" hidden="1">'Prior Year-P&amp;LbyClassRpt'!$C$4</definedName>
    <definedName name="QB_ROW_20322" localSheetId="2" hidden="1">'Current Year-P&amp;LbyClassRpt'!$C$11</definedName>
    <definedName name="QB_ROW_203220" localSheetId="3" hidden="1">'Prior Year-P&amp;LbyClassRpt'!$C$10</definedName>
    <definedName name="QB_ROW_21022" localSheetId="2" hidden="1">'Current Year-P&amp;LbyClassRpt'!$C$13</definedName>
    <definedName name="QB_ROW_210220" localSheetId="3" hidden="1">'Prior Year-P&amp;LbyClassRpt'!$C$12</definedName>
    <definedName name="QB_ROW_21322" localSheetId="2" hidden="1">'Current Year-P&amp;LbyClassRpt'!#REF!</definedName>
    <definedName name="QB_ROW_213220" localSheetId="3" hidden="1">'Prior Year-P&amp;LbyClassRpt'!$C$19</definedName>
    <definedName name="QB_ROW_43230" localSheetId="2" hidden="1">'Current Year-P&amp;LbyClassRpt'!$D$7</definedName>
    <definedName name="QB_ROW_432300" localSheetId="3" hidden="1">'Prior Year-P&amp;LbyClassRpt'!$D$7</definedName>
    <definedName name="QB_ROW_44330" localSheetId="2" hidden="1">'Current Year-P&amp;LbyClassRpt'!$D$10</definedName>
    <definedName name="QB_ROW_443300" localSheetId="3" hidden="1">'Prior Year-P&amp;LbyClassRpt'!$D$9</definedName>
    <definedName name="QB_ROW_80330" localSheetId="2" hidden="1">'Current Year-P&amp;LbyClassRpt'!$D$14</definedName>
    <definedName name="QB_ROW_803300" localSheetId="3" hidden="1">'Prior Year-P&amp;LbyClassRpt'!$D$13</definedName>
    <definedName name="QB_ROW_86311" localSheetId="2" hidden="1">'Current Year-P&amp;LbyClassRpt'!$B$12</definedName>
    <definedName name="QB_ROW_863110" localSheetId="3" hidden="1">'Prior Year-P&amp;LbyClassRpt'!$B$11</definedName>
    <definedName name="QB_ROW_892300" localSheetId="3" hidden="1">'Prior Year-P&amp;LbyClassRpt'!$D$15</definedName>
    <definedName name="QBCANSUPPORTUPDATE" localSheetId="2">TRUE</definedName>
    <definedName name="QBCANSUPPORTUPDATE" localSheetId="3">TRUE</definedName>
    <definedName name="QBCOMPANYFILENAME" localSheetId="2">"C:\Users\Public\Documents\Intuit\QuickBooks\Company Files\ptn second trial Tina.QBW"</definedName>
    <definedName name="QBCOMPANYFILENAME" localSheetId="3">"C:\Users\Public\Documents\Intuit\QuickBooks\Company Files\ptn second trial Tina.QBW"</definedName>
    <definedName name="QBENDDATE" localSheetId="2">20181231</definedName>
    <definedName name="QBENDDATE" localSheetId="3">20180630</definedName>
    <definedName name="QBHEADERSONSCREEN" localSheetId="2">FALSE</definedName>
    <definedName name="QBHEADERSONSCREEN" localSheetId="3">FALSE</definedName>
    <definedName name="QBMETADATASIZE" localSheetId="2">5892</definedName>
    <definedName name="QBMETADATASIZE" localSheetId="3">5892</definedName>
    <definedName name="QBPRESERVECOLOR" localSheetId="2">TRUE</definedName>
    <definedName name="QBPRESERVECOLOR" localSheetId="3">TRUE</definedName>
    <definedName name="QBPRESERVEFONT" localSheetId="2">TRUE</definedName>
    <definedName name="QBPRESERVEFONT" localSheetId="3">TRUE</definedName>
    <definedName name="QBPRESERVEROWHEIGHT" localSheetId="2">TRUE</definedName>
    <definedName name="QBPRESERVEROWHEIGHT" localSheetId="3">TRUE</definedName>
    <definedName name="QBPRESERVESPACE" localSheetId="2">TRUE</definedName>
    <definedName name="QBPRESERVESPACE" localSheetId="3">TRUE</definedName>
    <definedName name="QBREPORTCOLAXIS" localSheetId="2">19</definedName>
    <definedName name="QBREPORTCOLAXIS" localSheetId="3">19</definedName>
    <definedName name="QBREPORTCOMPANYID" localSheetId="2">"43af0e25fda4437d86e643f67214000d"</definedName>
    <definedName name="QBREPORTCOMPANYID" localSheetId="3">"43af0e25fda4437d86e643f67214000d"</definedName>
    <definedName name="QBREPORTCOMPARECOL_ANNUALBUDGET" localSheetId="2">FALSE</definedName>
    <definedName name="QBREPORTCOMPARECOL_ANNUALBUDGET" localSheetId="3">FALSE</definedName>
    <definedName name="QBREPORTCOMPARECOL_AVGCOGS" localSheetId="2">FALSE</definedName>
    <definedName name="QBREPORTCOMPARECOL_AVGCOGS" localSheetId="3">FALSE</definedName>
    <definedName name="QBREPORTCOMPARECOL_AVGPRICE" localSheetId="2">FALSE</definedName>
    <definedName name="QBREPORTCOMPARECOL_AVGPRICE" localSheetId="3">FALSE</definedName>
    <definedName name="QBREPORTCOMPARECOL_BUDDIFF" localSheetId="2">FALSE</definedName>
    <definedName name="QBREPORTCOMPARECOL_BUDDIFF" localSheetId="3">FALSE</definedName>
    <definedName name="QBREPORTCOMPARECOL_BUDGET" localSheetId="2">FALSE</definedName>
    <definedName name="QBREPORTCOMPARECOL_BUDGET" localSheetId="3">FALSE</definedName>
    <definedName name="QBREPORTCOMPARECOL_BUDPCT" localSheetId="2">FALSE</definedName>
    <definedName name="QBREPORTCOMPARECOL_BUDPCT" localSheetId="3">FALSE</definedName>
    <definedName name="QBREPORTCOMPARECOL_COGS" localSheetId="2">FALSE</definedName>
    <definedName name="QBREPORTCOMPARECOL_COGS" localSheetId="3">FALSE</definedName>
    <definedName name="QBREPORTCOMPARECOL_EXCLUDEAMOUNT" localSheetId="2">FALSE</definedName>
    <definedName name="QBREPORTCOMPARECOL_EXCLUDEAMOUNT" localSheetId="3">FALSE</definedName>
    <definedName name="QBREPORTCOMPARECOL_EXCLUDECURPERIOD" localSheetId="2">FALSE</definedName>
    <definedName name="QBREPORTCOMPARECOL_EXCLUDECURPERIOD" localSheetId="3">FALSE</definedName>
    <definedName name="QBREPORTCOMPARECOL_FORECAST" localSheetId="2">FALSE</definedName>
    <definedName name="QBREPORTCOMPARECOL_FORECAST" localSheetId="3">FALSE</definedName>
    <definedName name="QBREPORTCOMPARECOL_GROSSMARGIN" localSheetId="2">FALSE</definedName>
    <definedName name="QBREPORTCOMPARECOL_GROSSMARGIN" localSheetId="3">FALSE</definedName>
    <definedName name="QBREPORTCOMPARECOL_GROSSMARGINPCT" localSheetId="2">FALSE</definedName>
    <definedName name="QBREPORTCOMPARECOL_GROSSMARGINPCT" localSheetId="3">FALSE</definedName>
    <definedName name="QBREPORTCOMPARECOL_HOURS" localSheetId="2">FALSE</definedName>
    <definedName name="QBREPORTCOMPARECOL_HOURS" localSheetId="3">FALSE</definedName>
    <definedName name="QBREPORTCOMPARECOL_PCTCOL" localSheetId="2">FALSE</definedName>
    <definedName name="QBREPORTCOMPARECOL_PCTCOL" localSheetId="3">FALSE</definedName>
    <definedName name="QBREPORTCOMPARECOL_PCTEXPENSE" localSheetId="2">FALSE</definedName>
    <definedName name="QBREPORTCOMPARECOL_PCTEXPENSE" localSheetId="3">FALSE</definedName>
    <definedName name="QBREPORTCOMPARECOL_PCTINCOME" localSheetId="2">FALSE</definedName>
    <definedName name="QBREPORTCOMPARECOL_PCTINCOME" localSheetId="3">FALSE</definedName>
    <definedName name="QBREPORTCOMPARECOL_PCTOFSALES" localSheetId="2">FALSE</definedName>
    <definedName name="QBREPORTCOMPARECOL_PCTOFSALES" localSheetId="3">FALSE</definedName>
    <definedName name="QBREPORTCOMPARECOL_PCTROW" localSheetId="2">FALSE</definedName>
    <definedName name="QBREPORTCOMPARECOL_PCTROW" localSheetId="3">FALSE</definedName>
    <definedName name="QBREPORTCOMPARECOL_PPDIFF" localSheetId="2">FALSE</definedName>
    <definedName name="QBREPORTCOMPARECOL_PPDIFF" localSheetId="3">FALSE</definedName>
    <definedName name="QBREPORTCOMPARECOL_PPPCT" localSheetId="2">FALSE</definedName>
    <definedName name="QBREPORTCOMPARECOL_PPPCT" localSheetId="3">FALSE</definedName>
    <definedName name="QBREPORTCOMPARECOL_PREVPERIOD" localSheetId="2">FALSE</definedName>
    <definedName name="QBREPORTCOMPARECOL_PREVPERIOD" localSheetId="3">FALSE</definedName>
    <definedName name="QBREPORTCOMPARECOL_PREVYEAR" localSheetId="2">FALSE</definedName>
    <definedName name="QBREPORTCOMPARECOL_PREVYEAR" localSheetId="3">FALSE</definedName>
    <definedName name="QBREPORTCOMPARECOL_PYDIFF" localSheetId="2">FALSE</definedName>
    <definedName name="QBREPORTCOMPARECOL_PYDIFF" localSheetId="3">FALSE</definedName>
    <definedName name="QBREPORTCOMPARECOL_PYPCT" localSheetId="2">FALSE</definedName>
    <definedName name="QBREPORTCOMPARECOL_PYPCT" localSheetId="3">FALSE</definedName>
    <definedName name="QBREPORTCOMPARECOL_QTY" localSheetId="2">FALSE</definedName>
    <definedName name="QBREPORTCOMPARECOL_QTY" localSheetId="3">FALSE</definedName>
    <definedName name="QBREPORTCOMPARECOL_RATE" localSheetId="2">FALSE</definedName>
    <definedName name="QBREPORTCOMPARECOL_RATE" localSheetId="3">FALSE</definedName>
    <definedName name="QBREPORTCOMPARECOL_TRIPBILLEDMILES" localSheetId="2">FALSE</definedName>
    <definedName name="QBREPORTCOMPARECOL_TRIPBILLEDMILES" localSheetId="3">FALSE</definedName>
    <definedName name="QBREPORTCOMPARECOL_TRIPBILLINGAMOUNT" localSheetId="2">FALSE</definedName>
    <definedName name="QBREPORTCOMPARECOL_TRIPBILLINGAMOUNT" localSheetId="3">FALSE</definedName>
    <definedName name="QBREPORTCOMPARECOL_TRIPMILES" localSheetId="2">FALSE</definedName>
    <definedName name="QBREPORTCOMPARECOL_TRIPMILES" localSheetId="3">FALSE</definedName>
    <definedName name="QBREPORTCOMPARECOL_TRIPNOTBILLABLEMILES" localSheetId="2">FALSE</definedName>
    <definedName name="QBREPORTCOMPARECOL_TRIPNOTBILLABLEMILES" localSheetId="3">FALSE</definedName>
    <definedName name="QBREPORTCOMPARECOL_TRIPTAXDEDUCTIBLEAMOUNT" localSheetId="2">FALSE</definedName>
    <definedName name="QBREPORTCOMPARECOL_TRIPTAXDEDUCTIBLEAMOUNT" localSheetId="3">FALSE</definedName>
    <definedName name="QBREPORTCOMPARECOL_TRIPUNBILLEDMILES" localSheetId="2">FALSE</definedName>
    <definedName name="QBREPORTCOMPARECOL_TRIPUNBILLEDMILES" localSheetId="3">FALSE</definedName>
    <definedName name="QBREPORTCOMPARECOL_YTD" localSheetId="2">FALSE</definedName>
    <definedName name="QBREPORTCOMPARECOL_YTD" localSheetId="3">FALSE</definedName>
    <definedName name="QBREPORTCOMPARECOL_YTDBUDGET" localSheetId="2">FALSE</definedName>
    <definedName name="QBREPORTCOMPARECOL_YTDBUDGET" localSheetId="3">FALSE</definedName>
    <definedName name="QBREPORTCOMPARECOL_YTDPCT" localSheetId="2">FALSE</definedName>
    <definedName name="QBREPORTCOMPARECOL_YTDPCT" localSheetId="3">FALSE</definedName>
    <definedName name="QBREPORTROWAXIS" localSheetId="2">11</definedName>
    <definedName name="QBREPORTROWAXIS" localSheetId="3">11</definedName>
    <definedName name="QBREPORTSUBCOLAXIS" localSheetId="2">0</definedName>
    <definedName name="QBREPORTSUBCOLAXIS" localSheetId="3">0</definedName>
    <definedName name="QBREPORTTYPE" localSheetId="2">3</definedName>
    <definedName name="QBREPORTTYPE" localSheetId="3">3</definedName>
    <definedName name="QBROWHEADERS" localSheetId="2">4</definedName>
    <definedName name="QBROWHEADERS" localSheetId="3">4</definedName>
    <definedName name="QBSTARTDATE" localSheetId="2">20180701</definedName>
    <definedName name="QBSTARTDATE" localSheetId="3">20170701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9" i="1" l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G138" i="1"/>
  <c r="F138" i="1"/>
  <c r="G137" i="1"/>
  <c r="F137" i="1"/>
  <c r="G136" i="1"/>
  <c r="F136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5" i="1"/>
  <c r="F95" i="1"/>
  <c r="G94" i="1"/>
  <c r="F94" i="1"/>
  <c r="G93" i="1"/>
  <c r="F93" i="1"/>
  <c r="G91" i="1"/>
  <c r="F91" i="1"/>
  <c r="G90" i="1"/>
  <c r="F90" i="1"/>
  <c r="G89" i="1"/>
  <c r="F89" i="1"/>
  <c r="G88" i="1"/>
  <c r="F88" i="1"/>
  <c r="G87" i="1"/>
  <c r="F87" i="1"/>
  <c r="G84" i="1"/>
  <c r="F84" i="1"/>
  <c r="G83" i="1"/>
  <c r="F83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96" i="1"/>
  <c r="F96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1" i="1"/>
  <c r="F11" i="1"/>
  <c r="G10" i="1"/>
  <c r="F10" i="1"/>
  <c r="CA1" i="3"/>
  <c r="BZ1" i="3"/>
  <c r="BY1" i="3"/>
  <c r="BX1" i="3"/>
  <c r="BW1" i="3"/>
  <c r="BV1" i="3"/>
  <c r="BU1" i="3"/>
  <c r="BT1" i="3"/>
  <c r="BS1" i="3"/>
  <c r="BR1" i="3"/>
  <c r="BQ1" i="3"/>
  <c r="BP1" i="3"/>
  <c r="BO1" i="3"/>
  <c r="BN1" i="3"/>
  <c r="BM1" i="3"/>
  <c r="BL1" i="3"/>
  <c r="BK1" i="3"/>
  <c r="BJ1" i="3"/>
  <c r="BI1" i="3"/>
  <c r="BH1" i="3"/>
  <c r="J15" i="1"/>
  <c r="H159" i="1"/>
  <c r="H15" i="1" l="1"/>
  <c r="G13" i="1"/>
  <c r="G60" i="1"/>
  <c r="AV1" i="3"/>
  <c r="AW1" i="3"/>
  <c r="AX1" i="3"/>
  <c r="AY1" i="3"/>
  <c r="AZ1" i="3"/>
  <c r="BA1" i="3"/>
  <c r="BB1" i="3"/>
  <c r="BC1" i="3"/>
  <c r="BD1" i="3"/>
  <c r="BE1" i="3"/>
  <c r="BF1" i="3"/>
  <c r="BG1" i="3"/>
  <c r="J43" i="1"/>
  <c r="J74" i="1"/>
  <c r="EG1" i="4"/>
  <c r="EF1" i="4"/>
  <c r="EE1" i="4"/>
  <c r="ED1" i="4"/>
  <c r="EC1" i="4"/>
  <c r="EB1" i="4"/>
  <c r="EA1" i="4"/>
  <c r="DZ1" i="4"/>
  <c r="DY1" i="4"/>
  <c r="DX1" i="4"/>
  <c r="DW1" i="4"/>
  <c r="DV1" i="4"/>
  <c r="DU1" i="4"/>
  <c r="DT1" i="4"/>
  <c r="DS1" i="4"/>
  <c r="DR1" i="4"/>
  <c r="DQ1" i="4"/>
  <c r="DP1" i="4"/>
  <c r="DO1" i="4"/>
  <c r="DN1" i="4"/>
  <c r="DM1" i="4"/>
  <c r="DL1" i="4"/>
  <c r="DK1" i="4"/>
  <c r="DJ1" i="4"/>
  <c r="DI1" i="4"/>
  <c r="DH1" i="4"/>
  <c r="DG1" i="4"/>
  <c r="DF1" i="4"/>
  <c r="DE1" i="4"/>
  <c r="DD1" i="4"/>
  <c r="DC1" i="4"/>
  <c r="DB1" i="4"/>
  <c r="DA1" i="4"/>
  <c r="CZ1" i="4"/>
  <c r="CY1" i="4"/>
  <c r="CX1" i="4"/>
  <c r="CW1" i="4"/>
  <c r="CV1" i="4"/>
  <c r="CU1" i="4"/>
  <c r="CT1" i="4"/>
  <c r="CS1" i="4"/>
  <c r="CR1" i="4"/>
  <c r="CQ1" i="4"/>
  <c r="CP1" i="4"/>
  <c r="CO1" i="4"/>
  <c r="CN1" i="4"/>
  <c r="CM1" i="4"/>
  <c r="CL1" i="4"/>
  <c r="CK1" i="4"/>
  <c r="CJ1" i="4"/>
  <c r="CI1" i="4"/>
  <c r="CH1" i="4"/>
  <c r="CG1" i="4"/>
  <c r="CF1" i="4"/>
  <c r="CE1" i="4"/>
  <c r="CD1" i="4"/>
  <c r="CC1" i="4"/>
  <c r="CB1" i="4"/>
  <c r="CA1" i="4"/>
  <c r="BZ1" i="4"/>
  <c r="BY1" i="4"/>
  <c r="BX1" i="4"/>
  <c r="BW1" i="4"/>
  <c r="BV1" i="4"/>
  <c r="BU1" i="4"/>
  <c r="BT1" i="4"/>
  <c r="BS1" i="4"/>
  <c r="BR1" i="4"/>
  <c r="BQ1" i="4"/>
  <c r="BP1" i="4"/>
  <c r="BO1" i="4"/>
  <c r="BN1" i="4"/>
  <c r="BM1" i="4"/>
  <c r="BL1" i="4"/>
  <c r="BK1" i="4"/>
  <c r="BJ1" i="4"/>
  <c r="BI1" i="4"/>
  <c r="BH1" i="4"/>
  <c r="BG1" i="4"/>
  <c r="BF1" i="4"/>
  <c r="BE1" i="4"/>
  <c r="BD1" i="4"/>
  <c r="BC1" i="4"/>
  <c r="BB1" i="4"/>
  <c r="BA1" i="4"/>
  <c r="AZ1" i="4"/>
  <c r="AY1" i="4"/>
  <c r="AX1" i="4"/>
  <c r="AW1" i="4"/>
  <c r="AV1" i="4"/>
  <c r="AU1" i="4"/>
  <c r="AT1" i="4"/>
  <c r="AS1" i="4"/>
  <c r="AR1" i="4"/>
  <c r="AQ1" i="4"/>
  <c r="AP1" i="4"/>
  <c r="AO1" i="4"/>
  <c r="AN1" i="4"/>
  <c r="AM1" i="4"/>
  <c r="AL1" i="4"/>
  <c r="AK1" i="4"/>
  <c r="AJ1" i="4"/>
  <c r="AI1" i="4"/>
  <c r="AH1" i="4"/>
  <c r="AG1" i="4"/>
  <c r="AF1" i="4"/>
  <c r="AE1" i="4"/>
  <c r="AD1" i="4"/>
  <c r="AC1" i="4"/>
  <c r="AB1" i="4"/>
  <c r="AA1" i="4"/>
  <c r="Z1" i="4"/>
  <c r="Y1" i="4"/>
  <c r="X1" i="4"/>
  <c r="W1" i="4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H43" i="1" l="1"/>
  <c r="J32" i="1"/>
  <c r="H32" i="1" l="1"/>
  <c r="J56" i="1"/>
  <c r="H56" i="1" l="1"/>
  <c r="G160" i="1"/>
  <c r="J49" i="1" l="1"/>
  <c r="J36" i="1"/>
  <c r="H49" i="1" l="1"/>
  <c r="H36" i="1"/>
  <c r="J45" i="1"/>
  <c r="J46" i="1"/>
  <c r="H46" i="1" l="1"/>
  <c r="H45" i="1"/>
  <c r="H158" i="1"/>
  <c r="J91" i="1"/>
  <c r="J90" i="1"/>
  <c r="J89" i="1"/>
  <c r="J88" i="1"/>
  <c r="J87" i="1"/>
  <c r="J84" i="1"/>
  <c r="J83" i="1"/>
  <c r="J80" i="1"/>
  <c r="J79" i="1"/>
  <c r="J78" i="1"/>
  <c r="J77" i="1"/>
  <c r="J76" i="1"/>
  <c r="J75" i="1"/>
  <c r="J107" i="1"/>
  <c r="J73" i="1"/>
  <c r="J72" i="1"/>
  <c r="J106" i="1"/>
  <c r="J71" i="1"/>
  <c r="J70" i="1"/>
  <c r="J69" i="1"/>
  <c r="J68" i="1"/>
  <c r="J67" i="1"/>
  <c r="J105" i="1"/>
  <c r="J66" i="1"/>
  <c r="J65" i="1"/>
  <c r="J64" i="1"/>
  <c r="J63" i="1"/>
  <c r="J62" i="1"/>
  <c r="J61" i="1"/>
  <c r="J58" i="1"/>
  <c r="J57" i="1"/>
  <c r="J104" i="1"/>
  <c r="J55" i="1"/>
  <c r="J54" i="1"/>
  <c r="J53" i="1"/>
  <c r="J103" i="1"/>
  <c r="J52" i="1"/>
  <c r="J51" i="1"/>
  <c r="J102" i="1"/>
  <c r="J50" i="1"/>
  <c r="J48" i="1"/>
  <c r="J47" i="1"/>
  <c r="J101" i="1"/>
  <c r="J100" i="1"/>
  <c r="J99" i="1"/>
  <c r="J44" i="1"/>
  <c r="J98" i="1"/>
  <c r="J97" i="1"/>
  <c r="J42" i="1"/>
  <c r="J41" i="1"/>
  <c r="J40" i="1"/>
  <c r="J96" i="1"/>
  <c r="J39" i="1"/>
  <c r="J95" i="1"/>
  <c r="J38" i="1"/>
  <c r="J94" i="1"/>
  <c r="J37" i="1"/>
  <c r="J35" i="1"/>
  <c r="J34" i="1"/>
  <c r="J33" i="1"/>
  <c r="J93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4" i="1"/>
  <c r="J11" i="1"/>
  <c r="J10" i="1"/>
  <c r="H160" i="1" l="1"/>
  <c r="H58" i="1"/>
  <c r="H29" i="1" l="1"/>
  <c r="H27" i="1"/>
  <c r="H53" i="1"/>
  <c r="H77" i="1"/>
  <c r="H47" i="1"/>
  <c r="H55" i="1"/>
  <c r="H16" i="1"/>
  <c r="H72" i="1"/>
  <c r="H63" i="1"/>
  <c r="H31" i="1"/>
  <c r="H44" i="1"/>
  <c r="H57" i="1"/>
  <c r="F160" i="1"/>
  <c r="H94" i="1"/>
  <c r="H107" i="1" l="1"/>
  <c r="C44" i="6"/>
  <c r="B49" i="6" s="1"/>
  <c r="B51" i="6" s="1"/>
  <c r="E42" i="6"/>
  <c r="E37" i="6"/>
  <c r="G28" i="6"/>
  <c r="G17" i="6"/>
  <c r="E53" i="5"/>
  <c r="D36" i="5"/>
  <c r="D53" i="5" s="1"/>
  <c r="G7" i="5"/>
  <c r="E44" i="6" l="1"/>
  <c r="H90" i="1"/>
  <c r="I86" i="1" l="1"/>
  <c r="I82" i="1"/>
  <c r="I9" i="1" l="1"/>
  <c r="I60" i="1"/>
  <c r="I13" i="1"/>
  <c r="I7" i="1" s="1"/>
  <c r="H79" i="1" l="1"/>
  <c r="H104" i="1"/>
  <c r="G82" i="1"/>
  <c r="H78" i="1"/>
  <c r="H83" i="1"/>
  <c r="H84" i="1"/>
  <c r="F82" i="1"/>
  <c r="H82" i="1" s="1"/>
  <c r="H99" i="1"/>
  <c r="H95" i="1"/>
  <c r="H41" i="1"/>
  <c r="H39" i="1"/>
  <c r="H69" i="1"/>
  <c r="H35" i="1"/>
  <c r="H30" i="1"/>
  <c r="H62" i="1"/>
  <c r="E7" i="2"/>
  <c r="H96" i="1" l="1"/>
  <c r="H22" i="1"/>
  <c r="H93" i="1"/>
  <c r="H105" i="1"/>
  <c r="O1" i="3"/>
  <c r="H98" i="1" l="1"/>
  <c r="H68" i="1"/>
  <c r="H26" i="1"/>
  <c r="E1" i="3" l="1"/>
  <c r="F1" i="3"/>
  <c r="G1" i="3"/>
  <c r="H1" i="3"/>
  <c r="I1" i="3"/>
  <c r="J1" i="3"/>
  <c r="K1" i="3"/>
  <c r="L1" i="3"/>
  <c r="M1" i="3"/>
  <c r="N1" i="3"/>
  <c r="P1" i="3"/>
  <c r="Q1" i="3"/>
  <c r="R1" i="3"/>
  <c r="S1" i="3"/>
  <c r="T1" i="3"/>
  <c r="U1" i="3"/>
  <c r="V1" i="3"/>
  <c r="W1" i="3"/>
  <c r="X1" i="3"/>
  <c r="Y1" i="3"/>
  <c r="Z1" i="3"/>
  <c r="AA1" i="3"/>
  <c r="AB1" i="3"/>
  <c r="AC1" i="3"/>
  <c r="AD1" i="3"/>
  <c r="AE1" i="3"/>
  <c r="AF1" i="3"/>
  <c r="AG1" i="3"/>
  <c r="AH1" i="3"/>
  <c r="AI1" i="3"/>
  <c r="AJ1" i="3"/>
  <c r="AK1" i="3"/>
  <c r="AL1" i="3"/>
  <c r="AM1" i="3"/>
  <c r="AN1" i="3"/>
  <c r="AO1" i="3"/>
  <c r="AP1" i="3"/>
  <c r="AQ1" i="3"/>
  <c r="AR1" i="3"/>
  <c r="AS1" i="3"/>
  <c r="AT1" i="3"/>
  <c r="AU1" i="3"/>
  <c r="G9" i="1" l="1"/>
  <c r="H21" i="1"/>
  <c r="H101" i="1"/>
  <c r="H54" i="1"/>
  <c r="F9" i="1"/>
  <c r="H34" i="1"/>
  <c r="H10" i="1"/>
  <c r="A3" i="2"/>
  <c r="H153" i="1"/>
  <c r="H136" i="1"/>
  <c r="J82" i="1" l="1"/>
  <c r="J9" i="1"/>
  <c r="H9" i="1"/>
  <c r="F60" i="1"/>
  <c r="H60" i="1" s="1"/>
  <c r="G86" i="1"/>
  <c r="F86" i="1"/>
  <c r="F13" i="1"/>
  <c r="H97" i="1"/>
  <c r="H109" i="1"/>
  <c r="H110" i="1"/>
  <c r="H111" i="1"/>
  <c r="H61" i="1"/>
  <c r="H112" i="1"/>
  <c r="H14" i="1"/>
  <c r="H87" i="1"/>
  <c r="H113" i="1"/>
  <c r="H17" i="1"/>
  <c r="H18" i="1"/>
  <c r="H19" i="1"/>
  <c r="H20" i="1"/>
  <c r="H23" i="1"/>
  <c r="H24" i="1"/>
  <c r="H114" i="1"/>
  <c r="H115" i="1"/>
  <c r="H116" i="1"/>
  <c r="H117" i="1"/>
  <c r="H118" i="1"/>
  <c r="H25" i="1"/>
  <c r="H119" i="1"/>
  <c r="H64" i="1"/>
  <c r="H65" i="1"/>
  <c r="H28" i="1"/>
  <c r="H120" i="1"/>
  <c r="H121" i="1"/>
  <c r="H66" i="1"/>
  <c r="H122" i="1"/>
  <c r="H11" i="1"/>
  <c r="H123" i="1"/>
  <c r="H124" i="1"/>
  <c r="H67" i="1"/>
  <c r="H125" i="1"/>
  <c r="H33" i="1"/>
  <c r="H126" i="1"/>
  <c r="H127" i="1"/>
  <c r="H128" i="1"/>
  <c r="H129" i="1"/>
  <c r="H130" i="1"/>
  <c r="H131" i="1"/>
  <c r="H70" i="1"/>
  <c r="H37" i="1"/>
  <c r="H132" i="1"/>
  <c r="H133" i="1"/>
  <c r="H88" i="1"/>
  <c r="H38" i="1"/>
  <c r="H71" i="1"/>
  <c r="H106" i="1"/>
  <c r="H134" i="1"/>
  <c r="H89" i="1"/>
  <c r="H135" i="1"/>
  <c r="H40" i="1"/>
  <c r="H137" i="1"/>
  <c r="H138" i="1"/>
  <c r="H139" i="1"/>
  <c r="H91" i="1"/>
  <c r="H42" i="1"/>
  <c r="H73" i="1"/>
  <c r="H100" i="1"/>
  <c r="H140" i="1"/>
  <c r="H141" i="1"/>
  <c r="H142" i="1"/>
  <c r="H143" i="1"/>
  <c r="H144" i="1"/>
  <c r="H145" i="1"/>
  <c r="H74" i="1"/>
  <c r="H146" i="1"/>
  <c r="H48" i="1"/>
  <c r="H147" i="1"/>
  <c r="H50" i="1"/>
  <c r="H102" i="1"/>
  <c r="H75" i="1"/>
  <c r="H51" i="1"/>
  <c r="H52" i="1"/>
  <c r="H76" i="1"/>
  <c r="H148" i="1"/>
  <c r="H103" i="1"/>
  <c r="H149" i="1"/>
  <c r="H150" i="1"/>
  <c r="H151" i="1"/>
  <c r="H80" i="1"/>
  <c r="H152" i="1"/>
  <c r="H108" i="1"/>
  <c r="F7" i="1" l="1"/>
  <c r="H13" i="1"/>
  <c r="J86" i="1"/>
  <c r="J13" i="1"/>
  <c r="J60" i="1"/>
  <c r="H86" i="1"/>
  <c r="G7" i="1"/>
  <c r="H7" i="1" l="1"/>
  <c r="J7" i="1"/>
</calcChain>
</file>

<file path=xl/sharedStrings.xml><?xml version="1.0" encoding="utf-8"?>
<sst xmlns="http://schemas.openxmlformats.org/spreadsheetml/2006/main" count="599" uniqueCount="272">
  <si>
    <t>31 Bag</t>
  </si>
  <si>
    <t>5 Below</t>
  </si>
  <si>
    <t>50/50 Raffle</t>
  </si>
  <si>
    <t>50/50 Raffle Gift Auction</t>
  </si>
  <si>
    <t>5th Grade BBQ</t>
  </si>
  <si>
    <t>5th Grade T-Shirts</t>
  </si>
  <si>
    <t>5th Moving Up</t>
  </si>
  <si>
    <t>AmazonSmile</t>
  </si>
  <si>
    <t>Bank Fees</t>
  </si>
  <si>
    <t>Beach Towels</t>
  </si>
  <si>
    <t>Blankets</t>
  </si>
  <si>
    <t>Blue Claws</t>
  </si>
  <si>
    <t>Book Fair - Scholastic</t>
  </si>
  <si>
    <t>Books - Bucket Filling</t>
  </si>
  <si>
    <t>Box Top/Campbell Labels</t>
  </si>
  <si>
    <t>BTS Note/Candy</t>
  </si>
  <si>
    <t>Bubbakoos</t>
  </si>
  <si>
    <t>Bucket Filling</t>
  </si>
  <si>
    <t>Cash Rewards</t>
  </si>
  <si>
    <t>Casino Night</t>
  </si>
  <si>
    <t>Character Crusaders</t>
  </si>
  <si>
    <t>Cheeburger</t>
  </si>
  <si>
    <t>Chick-Fil-A Night</t>
  </si>
  <si>
    <t>Chipotle</t>
  </si>
  <si>
    <t>Classroom Gifts</t>
  </si>
  <si>
    <t>Classroom Support</t>
  </si>
  <si>
    <t>Clothing Drive</t>
  </si>
  <si>
    <t>Concessions Chorus Night</t>
  </si>
  <si>
    <t>Cookie Dough</t>
  </si>
  <si>
    <t>Cultural  Program</t>
  </si>
  <si>
    <t>Custodial Appreciation</t>
  </si>
  <si>
    <t>Donation to PTN</t>
  </si>
  <si>
    <t>Donation to Switlik School</t>
  </si>
  <si>
    <t>Easter Bunny Breakfast</t>
  </si>
  <si>
    <t>Emery's Pies</t>
  </si>
  <si>
    <t>Evergreens</t>
  </si>
  <si>
    <t>Fall Festival</t>
  </si>
  <si>
    <t>Family/Game Night</t>
  </si>
  <si>
    <t>Farley's Ice Cream</t>
  </si>
  <si>
    <t>Four Boys Ice Cream</t>
  </si>
  <si>
    <t>Game Day</t>
  </si>
  <si>
    <t>Game Show Night</t>
  </si>
  <si>
    <t>Gardening</t>
  </si>
  <si>
    <t>Gertrude Hawk Spring Candy</t>
  </si>
  <si>
    <t>Gift Auction</t>
  </si>
  <si>
    <t>Gift Auction Ads</t>
  </si>
  <si>
    <t>Gifts</t>
  </si>
  <si>
    <t>Give Back Greetings</t>
  </si>
  <si>
    <t>Guidance</t>
  </si>
  <si>
    <t>Holiday Shop</t>
  </si>
  <si>
    <t>I Play America</t>
  </si>
  <si>
    <t>Ice Cream Social</t>
  </si>
  <si>
    <t>Insurance</t>
  </si>
  <si>
    <t>Jersey Mikes</t>
  </si>
  <si>
    <t>Kid Stuff Books</t>
  </si>
  <si>
    <t>kindergarten Memory Books</t>
  </si>
  <si>
    <t>kindergarten Reg/Orientation</t>
  </si>
  <si>
    <t>labels for education</t>
  </si>
  <si>
    <t>Licenses &amp; Permits</t>
  </si>
  <si>
    <t>Math League</t>
  </si>
  <si>
    <t>McDonald's Night</t>
  </si>
  <si>
    <t>Miscellaneous</t>
  </si>
  <si>
    <t>Mixed Bag</t>
  </si>
  <si>
    <t>Monmouth Candy</t>
  </si>
  <si>
    <t>Nurse</t>
  </si>
  <si>
    <t>Operating Expense</t>
  </si>
  <si>
    <t>Ornaments</t>
  </si>
  <si>
    <t>Pallet Night</t>
  </si>
  <si>
    <t>Pictures (spring pix)</t>
  </si>
  <si>
    <t>Planners/Folders/ReadBags</t>
  </si>
  <si>
    <t>Plant Sale</t>
  </si>
  <si>
    <t>Pocketbook Bingo</t>
  </si>
  <si>
    <t>Prepaid Expense</t>
  </si>
  <si>
    <t>PTN Membership</t>
  </si>
  <si>
    <t>Read Across America Night</t>
  </si>
  <si>
    <t>Reading Festival</t>
  </si>
  <si>
    <t>Red Robin Rewards/Kula Foundati</t>
  </si>
  <si>
    <t>Relay for Life</t>
  </si>
  <si>
    <t>Roller Skating</t>
  </si>
  <si>
    <t>Safety Patrol</t>
  </si>
  <si>
    <t>Santa Breakfast</t>
  </si>
  <si>
    <t>Scholarship</t>
  </si>
  <si>
    <t>School Rewards</t>
  </si>
  <si>
    <t>School Store</t>
  </si>
  <si>
    <t>Shop Rite Gift Cards</t>
  </si>
  <si>
    <t>Shoparoo</t>
  </si>
  <si>
    <t>Socks</t>
  </si>
  <si>
    <t>Spelling Bee</t>
  </si>
  <si>
    <t>Spirit sticks</t>
  </si>
  <si>
    <t>Spirit Wear</t>
  </si>
  <si>
    <t>Staff &amp; Teacher Relations</t>
  </si>
  <si>
    <t>Stop &amp; Shop Gift Cards</t>
  </si>
  <si>
    <t>Stop &amp; Shop Rewards</t>
  </si>
  <si>
    <t>Summer Reading Incentive</t>
  </si>
  <si>
    <t>surf taco</t>
  </si>
  <si>
    <t>Teacher Appreciation</t>
  </si>
  <si>
    <t>Visiting Author Book</t>
  </si>
  <si>
    <t>Wizards</t>
  </si>
  <si>
    <t>Y-Ties</t>
  </si>
  <si>
    <t>Yankee Candle</t>
  </si>
  <si>
    <t>Yearbook</t>
  </si>
  <si>
    <t>Ads (Yearbook)</t>
  </si>
  <si>
    <t>Yearbook Personalize</t>
  </si>
  <si>
    <t>Income</t>
  </si>
  <si>
    <t>Expense</t>
  </si>
  <si>
    <t>Profit / (Loss)</t>
  </si>
  <si>
    <t>Total</t>
  </si>
  <si>
    <t>Program</t>
  </si>
  <si>
    <t>Switlik PTN</t>
  </si>
  <si>
    <t>Notes</t>
  </si>
  <si>
    <t>Type</t>
  </si>
  <si>
    <t>Fundraising</t>
  </si>
  <si>
    <t>a</t>
  </si>
  <si>
    <t>x</t>
  </si>
  <si>
    <t>Total Fundraising</t>
  </si>
  <si>
    <t>Total Operating</t>
  </si>
  <si>
    <t>Operating</t>
  </si>
  <si>
    <t>Total Program</t>
  </si>
  <si>
    <t>Outstanding Checks</t>
  </si>
  <si>
    <t>BANK ACCOUNT:</t>
  </si>
  <si>
    <t>Zozzaro, Natalie</t>
  </si>
  <si>
    <t>Date</t>
  </si>
  <si>
    <t>Number</t>
  </si>
  <si>
    <t>Name</t>
  </si>
  <si>
    <t>Amount</t>
  </si>
  <si>
    <t>Grand Total</t>
  </si>
  <si>
    <t>Total PTN Donations &amp; Membership</t>
  </si>
  <si>
    <t>Gertrude Hawk Fall Candy</t>
  </si>
  <si>
    <t>Pretzel Sale</t>
  </si>
  <si>
    <t>Sweetheart Dance</t>
  </si>
  <si>
    <t>PTN</t>
  </si>
  <si>
    <t>Net Income</t>
  </si>
  <si>
    <t>Total Expense</t>
  </si>
  <si>
    <t>PTN Program Night Out Expense</t>
  </si>
  <si>
    <t>Program Expense</t>
  </si>
  <si>
    <t>Operating Expenses</t>
  </si>
  <si>
    <t>Fundraising Expense</t>
  </si>
  <si>
    <t>Donation Out</t>
  </si>
  <si>
    <t>Gross Profit</t>
  </si>
  <si>
    <t>Total Income</t>
  </si>
  <si>
    <t>PTN Programs/Family Gatherings</t>
  </si>
  <si>
    <t>PTN Programs</t>
  </si>
  <si>
    <t>TOTAL</t>
  </si>
  <si>
    <t>Profit &amp; Loss Summary by Class</t>
  </si>
  <si>
    <t>Class</t>
  </si>
  <si>
    <t>Current YTD</t>
  </si>
  <si>
    <t>Prior Full-Year</t>
  </si>
  <si>
    <t>Zoni, Suzanne</t>
  </si>
  <si>
    <t>Chorus Concert</t>
  </si>
  <si>
    <t>Papous Restaurant Night</t>
  </si>
  <si>
    <t>LGCCC</t>
  </si>
  <si>
    <t>1539</t>
  </si>
  <si>
    <t>2078</t>
  </si>
  <si>
    <t>2105</t>
  </si>
  <si>
    <t>2117</t>
  </si>
  <si>
    <t>2115</t>
  </si>
  <si>
    <t>Brown, Taylor</t>
  </si>
  <si>
    <t>Boys Night</t>
  </si>
  <si>
    <t>Five Below</t>
  </si>
  <si>
    <t>Mangia</t>
  </si>
  <si>
    <t>2122</t>
  </si>
  <si>
    <t>Ocean County College Planetarium</t>
  </si>
  <si>
    <t>2123</t>
  </si>
  <si>
    <t>Applebee's Restaurant</t>
  </si>
  <si>
    <t>2125</t>
  </si>
  <si>
    <t>Brady, Amanda</t>
  </si>
  <si>
    <t>2124</t>
  </si>
  <si>
    <t>2134</t>
  </si>
  <si>
    <t>Party Vibe Entertainment</t>
  </si>
  <si>
    <t>2138</t>
  </si>
  <si>
    <t>Jersey Cookie Girl</t>
  </si>
  <si>
    <t>2142</t>
  </si>
  <si>
    <t>Temperino, Dawn</t>
  </si>
  <si>
    <t>Costco</t>
  </si>
  <si>
    <t>Kayley's Menagerie</t>
  </si>
  <si>
    <t>Mister Softee</t>
  </si>
  <si>
    <t>Pocketbook Event</t>
  </si>
  <si>
    <t>Texas Roadhouse</t>
  </si>
  <si>
    <t>Total Donation Out</t>
  </si>
  <si>
    <t>Budget Full-Year</t>
  </si>
  <si>
    <t>Other</t>
  </si>
  <si>
    <t>Budgeted Income</t>
  </si>
  <si>
    <t>Budgeted Expense</t>
  </si>
  <si>
    <t xml:space="preserve"> Budgeted Profit</t>
  </si>
  <si>
    <t>Actual Profit/Loss</t>
  </si>
  <si>
    <t>Bank Balance:</t>
  </si>
  <si>
    <t>Fundraisers</t>
  </si>
  <si>
    <t>Ocean First</t>
  </si>
  <si>
    <t>PayPal</t>
  </si>
  <si>
    <t>50/50 Pocketbook Bingo</t>
  </si>
  <si>
    <t>50/50 Raffle Wizards</t>
  </si>
  <si>
    <t>Book Fair</t>
  </si>
  <si>
    <t>Box Top Labels</t>
  </si>
  <si>
    <t>BTS Notes/Candy</t>
  </si>
  <si>
    <t>Bucket Filling Books</t>
  </si>
  <si>
    <t>Chick-Fil-A Nifht</t>
  </si>
  <si>
    <t>Concessions Chorus Concert</t>
  </si>
  <si>
    <t>GiveBack Greeting Cards</t>
  </si>
  <si>
    <t>Harlem Wizards</t>
  </si>
  <si>
    <t>Lifetouch Spring Pix</t>
  </si>
  <si>
    <t>Personalized Chapter Books</t>
  </si>
  <si>
    <t>Red Robin Rewards</t>
  </si>
  <si>
    <t>Spirit Monkey Sticks</t>
  </si>
  <si>
    <t>Spring Candy/Gertrude Hawk</t>
  </si>
  <si>
    <t>Switlik Ornaments</t>
  </si>
  <si>
    <t>Target Rewards</t>
  </si>
  <si>
    <t>Visa Cash Rewards</t>
  </si>
  <si>
    <t>Yearbook Ads</t>
  </si>
  <si>
    <t xml:space="preserve"> </t>
  </si>
  <si>
    <t>Membership</t>
  </si>
  <si>
    <t>Miscellaneous Income</t>
  </si>
  <si>
    <t>Budgeted Expenses</t>
  </si>
  <si>
    <t>Acutal Expenses</t>
  </si>
  <si>
    <t>Supplies/Business</t>
  </si>
  <si>
    <t>Program Expenses</t>
  </si>
  <si>
    <t>5th Grade Moving Up</t>
  </si>
  <si>
    <t>5th Grade Safety Patrol</t>
  </si>
  <si>
    <t>5th Grade T-shirts</t>
  </si>
  <si>
    <t>Choral Concert</t>
  </si>
  <si>
    <t>Cultural Program</t>
  </si>
  <si>
    <t>Family Nights</t>
  </si>
  <si>
    <t xml:space="preserve">     Fall Festival</t>
  </si>
  <si>
    <t xml:space="preserve">     Santa Breakfast</t>
  </si>
  <si>
    <t xml:space="preserve">     Easter Bunny Breakfast</t>
  </si>
  <si>
    <t xml:space="preserve">     GameNight/Bingo/Movie</t>
  </si>
  <si>
    <t>Game Day Expense</t>
  </si>
  <si>
    <t>Gardening Committee</t>
  </si>
  <si>
    <t>Kindergarten Memory Bk</t>
  </si>
  <si>
    <t>Kindergarten Orientation/Reg</t>
  </si>
  <si>
    <t>Nurse's Aide</t>
  </si>
  <si>
    <t>Planners &amp; Folders</t>
  </si>
  <si>
    <t>Read Across America</t>
  </si>
  <si>
    <t>Proposed</t>
  </si>
  <si>
    <t>Actual</t>
  </si>
  <si>
    <t xml:space="preserve">Proposed vs Actual Income </t>
  </si>
  <si>
    <t>Proposed vs Actual Expenses</t>
  </si>
  <si>
    <t>Proposed Profit</t>
  </si>
  <si>
    <t>Classification on Main Tab</t>
  </si>
  <si>
    <t>Fundraising-Other</t>
  </si>
  <si>
    <t>Program-Other</t>
  </si>
  <si>
    <t>Program-Yearbook</t>
  </si>
  <si>
    <t>House of Cupcakes</t>
  </si>
  <si>
    <t>Variance vs. Prior Fiscal Year End</t>
  </si>
  <si>
    <t>Beef and Beer Event</t>
  </si>
  <si>
    <t>Boo Hoo Breakfast (BTS)</t>
  </si>
  <si>
    <t>Cicconi Night</t>
  </si>
  <si>
    <t>Color Me Mine Paint Night</t>
  </si>
  <si>
    <t>Discount Cards</t>
  </si>
  <si>
    <t>Movie Night</t>
  </si>
  <si>
    <t>Pura Vida Bracelet</t>
  </si>
  <si>
    <t>Tee Shirts</t>
  </si>
  <si>
    <t>Pictures (Spring Pix)</t>
  </si>
  <si>
    <t>Surf Taco</t>
  </si>
  <si>
    <t>Balance</t>
  </si>
  <si>
    <t>Adjusted</t>
  </si>
  <si>
    <t>Uncleared</t>
  </si>
  <si>
    <t>Pie Sale</t>
  </si>
  <si>
    <t>Poinsettia Sale</t>
  </si>
  <si>
    <t>Holiday Portraits</t>
  </si>
  <si>
    <t>Scrip Gift Cards</t>
  </si>
  <si>
    <t>Valentine's Day Grams</t>
  </si>
  <si>
    <t>Easter Egg Hunt</t>
  </si>
  <si>
    <t>Photography</t>
  </si>
  <si>
    <t>BTS Teachers Breakfast/Lunch</t>
  </si>
  <si>
    <t>$1,050 Kindergarten Chicks</t>
  </si>
  <si>
    <t>LeadU Assembly Refund</t>
  </si>
  <si>
    <t>Expense: Masks</t>
  </si>
  <si>
    <t>Bill Baker</t>
  </si>
  <si>
    <t>Balance per Bank 06/30/2020</t>
  </si>
  <si>
    <t>5th Grade Lawn Signs</t>
  </si>
  <si>
    <t>$8,490 Student Supply Boxes; $749 Staff Masks; Staff Gifts</t>
  </si>
  <si>
    <t>Fiscal Year-to-Date:  07/01/2020 - 06/30/2021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</si>
</sst>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#,##0.00;\-#,##0.00"/>
    <numFmt numFmtId="166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u val="double"/>
      <sz val="12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rgb="FFFF0000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0" borderId="0"/>
    <xf numFmtId="0" fontId="33" fillId="0" borderId="0"/>
  </cellStyleXfs>
  <cellXfs count="92">
    <xf numFmtId="0" fontId="0" fillId="0" borderId="0" xfId="0"/>
    <xf numFmtId="164" fontId="0" fillId="0" borderId="0" xfId="1" applyNumberFormat="1" applyFont="1"/>
    <xf numFmtId="0" fontId="18" fillId="0" borderId="0" xfId="1" applyNumberFormat="1" applyFont="1"/>
    <xf numFmtId="0" fontId="0" fillId="33" borderId="10" xfId="0" applyFill="1" applyBorder="1"/>
    <xf numFmtId="0" fontId="16" fillId="33" borderId="10" xfId="0" applyFont="1" applyFill="1" applyBorder="1"/>
    <xf numFmtId="164" fontId="16" fillId="33" borderId="10" xfId="0" applyNumberFormat="1" applyFont="1" applyFill="1" applyBorder="1"/>
    <xf numFmtId="164" fontId="16" fillId="0" borderId="14" xfId="1" applyNumberFormat="1" applyFont="1" applyBorder="1"/>
    <xf numFmtId="164" fontId="16" fillId="0" borderId="13" xfId="1" applyNumberFormat="1" applyFont="1" applyBorder="1"/>
    <xf numFmtId="0" fontId="18" fillId="0" borderId="0" xfId="1" applyNumberFormat="1" applyFont="1" applyAlignment="1">
      <alignment horizontal="center"/>
    </xf>
    <xf numFmtId="0" fontId="16" fillId="0" borderId="0" xfId="0" applyFont="1"/>
    <xf numFmtId="0" fontId="19" fillId="33" borderId="10" xfId="0" applyFont="1" applyFill="1" applyBorder="1"/>
    <xf numFmtId="0" fontId="0" fillId="0" borderId="15" xfId="0" applyBorder="1"/>
    <xf numFmtId="0" fontId="16" fillId="0" borderId="15" xfId="0" applyFont="1" applyBorder="1"/>
    <xf numFmtId="164" fontId="16" fillId="0" borderId="11" xfId="1" applyNumberFormat="1" applyFont="1" applyBorder="1"/>
    <xf numFmtId="164" fontId="16" fillId="0" borderId="15" xfId="1" applyNumberFormat="1" applyFont="1" applyBorder="1"/>
    <xf numFmtId="0" fontId="0" fillId="0" borderId="0" xfId="0" applyAlignment="1">
      <alignment horizontal="left" indent="1"/>
    </xf>
    <xf numFmtId="164" fontId="16" fillId="0" borderId="0" xfId="1" applyNumberFormat="1" applyFont="1"/>
    <xf numFmtId="164" fontId="16" fillId="33" borderId="14" xfId="0" applyNumberFormat="1" applyFont="1" applyFill="1" applyBorder="1"/>
    <xf numFmtId="0" fontId="16" fillId="0" borderId="16" xfId="0" applyFont="1" applyBorder="1"/>
    <xf numFmtId="164" fontId="16" fillId="33" borderId="16" xfId="0" applyNumberFormat="1" applyFont="1" applyFill="1" applyBorder="1"/>
    <xf numFmtId="0" fontId="16" fillId="34" borderId="0" xfId="0" applyFont="1" applyFill="1" applyAlignment="1">
      <alignment horizontal="left"/>
    </xf>
    <xf numFmtId="0" fontId="16" fillId="34" borderId="10" xfId="0" applyFont="1" applyFill="1" applyBorder="1" applyAlignment="1">
      <alignment horizontal="center"/>
    </xf>
    <xf numFmtId="0" fontId="18" fillId="34" borderId="0" xfId="1" applyNumberFormat="1" applyFont="1" applyFill="1"/>
    <xf numFmtId="0" fontId="18" fillId="34" borderId="0" xfId="1" applyNumberFormat="1" applyFont="1" applyFill="1" applyAlignment="1">
      <alignment horizontal="center"/>
    </xf>
    <xf numFmtId="0" fontId="18" fillId="34" borderId="12" xfId="1" applyNumberFormat="1" applyFont="1" applyFill="1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center"/>
    </xf>
    <xf numFmtId="14" fontId="0" fillId="0" borderId="0" xfId="0" applyNumberFormat="1"/>
    <xf numFmtId="43" fontId="16" fillId="33" borderId="10" xfId="0" applyNumberFormat="1" applyFont="1" applyFill="1" applyBorder="1"/>
    <xf numFmtId="0" fontId="16" fillId="33" borderId="10" xfId="0" applyFont="1" applyFill="1" applyBorder="1" applyAlignment="1">
      <alignment horizontal="center"/>
    </xf>
    <xf numFmtId="164" fontId="16" fillId="0" borderId="12" xfId="1" applyNumberFormat="1" applyFont="1" applyBorder="1"/>
    <xf numFmtId="0" fontId="20" fillId="0" borderId="0" xfId="0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0" fontId="18" fillId="34" borderId="14" xfId="1" applyNumberFormat="1" applyFont="1" applyFill="1" applyBorder="1" applyAlignment="1">
      <alignment horizontal="center"/>
    </xf>
    <xf numFmtId="0" fontId="23" fillId="0" borderId="0" xfId="43" applyFont="1" applyAlignment="1">
      <alignment horizontal="center"/>
    </xf>
    <xf numFmtId="166" fontId="23" fillId="0" borderId="0" xfId="43" applyNumberFormat="1" applyFont="1" applyAlignment="1">
      <alignment horizontal="center"/>
    </xf>
    <xf numFmtId="0" fontId="22" fillId="0" borderId="0" xfId="43"/>
    <xf numFmtId="14" fontId="22" fillId="0" borderId="0" xfId="43" applyNumberFormat="1"/>
    <xf numFmtId="0" fontId="24" fillId="0" borderId="0" xfId="43" applyFont="1"/>
    <xf numFmtId="0" fontId="23" fillId="0" borderId="0" xfId="43" applyFont="1"/>
    <xf numFmtId="166" fontId="22" fillId="0" borderId="0" xfId="43" applyNumberFormat="1"/>
    <xf numFmtId="166" fontId="25" fillId="0" borderId="0" xfId="43" applyNumberFormat="1" applyFont="1"/>
    <xf numFmtId="8" fontId="26" fillId="0" borderId="0" xfId="43" applyNumberFormat="1" applyFont="1"/>
    <xf numFmtId="14" fontId="27" fillId="0" borderId="0" xfId="43" applyNumberFormat="1" applyFont="1"/>
    <xf numFmtId="166" fontId="22" fillId="0" borderId="0" xfId="43" applyNumberFormat="1" applyFont="1"/>
    <xf numFmtId="166" fontId="26" fillId="0" borderId="0" xfId="43" applyNumberFormat="1" applyFont="1"/>
    <xf numFmtId="0" fontId="27" fillId="0" borderId="0" xfId="43" applyFont="1"/>
    <xf numFmtId="8" fontId="28" fillId="0" borderId="0" xfId="43" applyNumberFormat="1" applyFont="1"/>
    <xf numFmtId="0" fontId="29" fillId="0" borderId="0" xfId="43" applyFont="1"/>
    <xf numFmtId="166" fontId="24" fillId="0" borderId="0" xfId="43" applyNumberFormat="1" applyFont="1"/>
    <xf numFmtId="166" fontId="30" fillId="0" borderId="0" xfId="43" applyNumberFormat="1" applyFont="1"/>
    <xf numFmtId="166" fontId="23" fillId="0" borderId="0" xfId="43" applyNumberFormat="1" applyFont="1"/>
    <xf numFmtId="0" fontId="22" fillId="33" borderId="0" xfId="43" applyFill="1"/>
    <xf numFmtId="166" fontId="22" fillId="33" borderId="0" xfId="43" applyNumberFormat="1" applyFill="1"/>
    <xf numFmtId="166" fontId="24" fillId="33" borderId="0" xfId="43" applyNumberFormat="1" applyFont="1" applyFill="1"/>
    <xf numFmtId="166" fontId="25" fillId="33" borderId="0" xfId="43" applyNumberFormat="1" applyFont="1" applyFill="1"/>
    <xf numFmtId="0" fontId="22" fillId="0" borderId="0" xfId="43" applyAlignment="1">
      <alignment horizontal="right"/>
    </xf>
    <xf numFmtId="166" fontId="27" fillId="0" borderId="0" xfId="43" applyNumberFormat="1" applyFont="1"/>
    <xf numFmtId="166" fontId="31" fillId="0" borderId="0" xfId="43" applyNumberFormat="1" applyFont="1"/>
    <xf numFmtId="166" fontId="25" fillId="0" borderId="0" xfId="43" applyNumberFormat="1" applyFont="1" applyAlignment="1">
      <alignment horizontal="left"/>
    </xf>
    <xf numFmtId="166" fontId="32" fillId="0" borderId="0" xfId="43" applyNumberFormat="1" applyFont="1"/>
    <xf numFmtId="166" fontId="22" fillId="33" borderId="0" xfId="43" applyNumberFormat="1" applyFont="1" applyFill="1"/>
    <xf numFmtId="0" fontId="24" fillId="33" borderId="0" xfId="43" applyFont="1" applyFill="1"/>
    <xf numFmtId="166" fontId="30" fillId="33" borderId="0" xfId="43" applyNumberFormat="1" applyFont="1" applyFill="1"/>
    <xf numFmtId="166" fontId="23" fillId="33" borderId="0" xfId="43" applyNumberFormat="1" applyFont="1" applyFill="1" applyAlignment="1">
      <alignment horizontal="center"/>
    </xf>
    <xf numFmtId="0" fontId="23" fillId="33" borderId="0" xfId="43" applyFont="1" applyFill="1" applyAlignment="1">
      <alignment horizontal="center"/>
    </xf>
    <xf numFmtId="0" fontId="22" fillId="0" borderId="0" xfId="43" applyFill="1"/>
    <xf numFmtId="166" fontId="22" fillId="0" borderId="0" xfId="43" applyNumberFormat="1" applyFill="1"/>
    <xf numFmtId="166" fontId="24" fillId="0" borderId="0" xfId="43" applyNumberFormat="1" applyFont="1" applyFill="1"/>
    <xf numFmtId="0" fontId="22" fillId="33" borderId="0" xfId="43" applyFill="1" applyAlignment="1">
      <alignment horizontal="left"/>
    </xf>
    <xf numFmtId="164" fontId="0" fillId="0" borderId="0" xfId="0" applyNumberFormat="1"/>
    <xf numFmtId="49" fontId="20" fillId="0" borderId="0" xfId="0" applyNumberFormat="1" applyFont="1" applyFill="1"/>
    <xf numFmtId="0" fontId="0" fillId="0" borderId="0" xfId="0" applyFill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164" fontId="16" fillId="0" borderId="16" xfId="0" applyNumberFormat="1" applyFont="1" applyFill="1" applyBorder="1"/>
    <xf numFmtId="164" fontId="16" fillId="33" borderId="0" xfId="0" applyNumberFormat="1" applyFont="1" applyFill="1"/>
    <xf numFmtId="0" fontId="0" fillId="0" borderId="0" xfId="0" applyAlignment="1">
      <alignment wrapText="1"/>
    </xf>
    <xf numFmtId="164" fontId="16" fillId="0" borderId="15" xfId="1" applyNumberFormat="1" applyFont="1" applyFill="1" applyBorder="1"/>
    <xf numFmtId="49" fontId="20" fillId="0" borderId="0" xfId="0" applyNumberFormat="1" applyFont="1"/>
    <xf numFmtId="165" fontId="21" fillId="0" borderId="0" xfId="0" applyNumberFormat="1" applyFont="1"/>
    <xf numFmtId="49" fontId="21" fillId="0" borderId="0" xfId="0" applyNumberFormat="1" applyFont="1"/>
    <xf numFmtId="165" fontId="21" fillId="0" borderId="0" xfId="0" applyNumberFormat="1" applyFont="1" applyBorder="1"/>
    <xf numFmtId="165" fontId="21" fillId="0" borderId="19" xfId="0" applyNumberFormat="1" applyFont="1" applyBorder="1"/>
    <xf numFmtId="165" fontId="21" fillId="0" borderId="18" xfId="0" applyNumberFormat="1" applyFont="1" applyBorder="1"/>
    <xf numFmtId="165" fontId="20" fillId="0" borderId="17" xfId="0" applyNumberFormat="1" applyFont="1" applyBorder="1"/>
    <xf numFmtId="49" fontId="20" fillId="0" borderId="20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16" fillId="34" borderId="21" xfId="0" applyFont="1" applyFill="1" applyBorder="1" applyAlignment="1">
      <alignment horizontal="center"/>
    </xf>
    <xf numFmtId="0" fontId="16" fillId="34" borderId="15" xfId="0" applyFont="1" applyFill="1" applyBorder="1" applyAlignment="1">
      <alignment horizontal="center"/>
    </xf>
    <xf numFmtId="0" fontId="16" fillId="34" borderId="22" xfId="0" applyFont="1" applyFill="1" applyBorder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 xr:uid="{C102FFEA-45E5-42A5-ACF4-8F997F49BADE}"/>
    <cellStyle name="Normal 2 2" xfId="44" xr:uid="{11C071BC-8BAB-427E-8237-23F008C3366D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262890</xdr:colOff>
          <xdr:row>3</xdr:row>
          <xdr:rowOff>41910</xdr:rowOff>
        </xdr:to>
        <xdr:sp macro="" textlink="">
          <xdr:nvSpPr>
            <xdr:cNvPr id="3073" name="FILTER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0</xdr:rowOff>
        </xdr:from>
        <xdr:to>
          <xdr:col>3</xdr:col>
          <xdr:colOff>262890</xdr:colOff>
          <xdr:row>3</xdr:row>
          <xdr:rowOff>41910</xdr:rowOff>
        </xdr:to>
        <xdr:sp macro="" textlink="">
          <xdr:nvSpPr>
            <xdr:cNvPr id="3074" name="HEADER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262890</xdr:colOff>
          <xdr:row>2</xdr:row>
          <xdr:rowOff>45720</xdr:rowOff>
        </xdr:to>
        <xdr:sp macro="" textlink="">
          <xdr:nvSpPr>
            <xdr:cNvPr id="4097" name="FILTER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3</xdr:col>
          <xdr:colOff>262890</xdr:colOff>
          <xdr:row>2</xdr:row>
          <xdr:rowOff>45720</xdr:rowOff>
        </xdr:to>
        <xdr:sp macro="" textlink="">
          <xdr:nvSpPr>
            <xdr:cNvPr id="4098" name="HEADER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/>
  </sheetPr>
  <dimension ref="C1:K161"/>
  <sheetViews>
    <sheetView tabSelected="1" topLeftCell="C1" zoomScaleNormal="100" workbookViewId="0">
      <pane ySplit="7" topLeftCell="A8" activePane="bottomLeft" state="frozen"/>
      <selection activeCell="C1" sqref="C1"/>
      <selection pane="bottomLeft" activeCell="C8" sqref="C8"/>
    </sheetView>
  </sheetViews>
  <sheetFormatPr defaultRowHeight="14.4" outlineLevelRow="1" x14ac:dyDescent="0.55000000000000004"/>
  <cols>
    <col min="1" max="2" width="0" hidden="1" customWidth="1"/>
    <col min="3" max="3" width="2.68359375" customWidth="1"/>
    <col min="4" max="4" width="16.578125" bestFit="1" customWidth="1"/>
    <col min="5" max="5" width="31.68359375" bestFit="1" customWidth="1"/>
    <col min="6" max="6" width="9" bestFit="1" customWidth="1"/>
    <col min="7" max="7" width="9.68359375" bestFit="1" customWidth="1"/>
    <col min="8" max="8" width="13.83984375" customWidth="1"/>
    <col min="9" max="9" width="15.83984375" hidden="1" customWidth="1"/>
    <col min="10" max="10" width="13.83984375" customWidth="1"/>
    <col min="11" max="11" width="29.83984375" customWidth="1"/>
  </cols>
  <sheetData>
    <row r="1" spans="3:11" x14ac:dyDescent="0.55000000000000004">
      <c r="C1" s="9" t="s">
        <v>108</v>
      </c>
    </row>
    <row r="2" spans="3:11" x14ac:dyDescent="0.55000000000000004">
      <c r="C2" s="9" t="s">
        <v>143</v>
      </c>
    </row>
    <row r="3" spans="3:11" x14ac:dyDescent="0.55000000000000004">
      <c r="C3" s="9" t="s">
        <v>271</v>
      </c>
    </row>
    <row r="4" spans="3:11" x14ac:dyDescent="0.55000000000000004">
      <c r="H4" s="71"/>
    </row>
    <row r="5" spans="3:11" x14ac:dyDescent="0.55000000000000004">
      <c r="H5" s="89" t="s">
        <v>105</v>
      </c>
      <c r="I5" s="90"/>
      <c r="J5" s="91"/>
    </row>
    <row r="6" spans="3:11" ht="16.2" x14ac:dyDescent="0.85">
      <c r="D6" s="22" t="s">
        <v>110</v>
      </c>
      <c r="E6" s="22" t="s">
        <v>144</v>
      </c>
      <c r="F6" s="23" t="s">
        <v>103</v>
      </c>
      <c r="G6" s="23" t="s">
        <v>104</v>
      </c>
      <c r="H6" s="34" t="s">
        <v>145</v>
      </c>
      <c r="I6" s="34" t="s">
        <v>179</v>
      </c>
      <c r="J6" s="24" t="s">
        <v>146</v>
      </c>
      <c r="K6" s="22" t="s">
        <v>109</v>
      </c>
    </row>
    <row r="7" spans="3:11" x14ac:dyDescent="0.55000000000000004">
      <c r="D7" s="10" t="s">
        <v>112</v>
      </c>
      <c r="E7" s="4" t="s">
        <v>125</v>
      </c>
      <c r="F7" s="5">
        <f>SUM(F9,F13,F60,F82,F86)</f>
        <v>14289.52</v>
      </c>
      <c r="G7" s="5">
        <f>SUM(G9,G13,G60,G82,G86)</f>
        <v>-29164.15</v>
      </c>
      <c r="H7" s="17">
        <f>SUM(F7:G7)</f>
        <v>-14874.630000000001</v>
      </c>
      <c r="I7" s="17">
        <f>SUM(I9,I13,I60,I82,I86)</f>
        <v>0</v>
      </c>
      <c r="J7" s="17">
        <f>SUM(J9,J13,J60,J82,J86)</f>
        <v>16380.550000000001</v>
      </c>
      <c r="K7" s="3"/>
    </row>
    <row r="8" spans="3:11" x14ac:dyDescent="0.55000000000000004">
      <c r="E8" s="9"/>
      <c r="F8" s="1"/>
      <c r="G8" s="1"/>
      <c r="H8" s="6"/>
      <c r="I8" s="6"/>
      <c r="J8" s="6"/>
    </row>
    <row r="9" spans="3:11" x14ac:dyDescent="0.55000000000000004">
      <c r="D9" s="12" t="s">
        <v>126</v>
      </c>
      <c r="E9" s="12"/>
      <c r="F9" s="14">
        <f>SUM(F10:F11)</f>
        <v>1190.52</v>
      </c>
      <c r="G9" s="14">
        <f>SUM(G10:G11)</f>
        <v>0</v>
      </c>
      <c r="H9" s="13">
        <f>SUM(F9:G9)</f>
        <v>1190.52</v>
      </c>
      <c r="I9" s="13">
        <f>SUM(I10:I11)</f>
        <v>0</v>
      </c>
      <c r="J9" s="13">
        <f>SUM(J10:J11)</f>
        <v>3573.47</v>
      </c>
      <c r="K9" s="11"/>
    </row>
    <row r="10" spans="3:11" x14ac:dyDescent="0.55000000000000004">
      <c r="D10" s="15" t="s">
        <v>130</v>
      </c>
      <c r="E10" s="9" t="s">
        <v>31</v>
      </c>
      <c r="F10" s="1">
        <f>IFERROR(HLOOKUP($E10,'Current Year-P&amp;LbyClassRpt'!$E$3:$CC$19,8,FALSE),0)</f>
        <v>250</v>
      </c>
      <c r="G10" s="1">
        <f>-IFERROR(HLOOKUP($E10,'Current Year-P&amp;LbyClassRpt'!$E$3:$CC$19,16,FALSE),0)</f>
        <v>0</v>
      </c>
      <c r="H10" s="30">
        <f>SUM(F10:G10)</f>
        <v>250</v>
      </c>
      <c r="I10" s="6"/>
      <c r="J10" s="6">
        <f>IFERROR(HLOOKUP(E10,'Prior Year-P&amp;LbyClassRpt'!$E$3:$EI$19,17,FALSE),0)</f>
        <v>203.47</v>
      </c>
    </row>
    <row r="11" spans="3:11" x14ac:dyDescent="0.55000000000000004">
      <c r="D11" s="15" t="s">
        <v>130</v>
      </c>
      <c r="E11" s="9" t="s">
        <v>73</v>
      </c>
      <c r="F11" s="1">
        <f>IFERROR(HLOOKUP($E11,'Current Year-P&amp;LbyClassRpt'!$E$3:$CC$19,8,FALSE),0)</f>
        <v>940.52</v>
      </c>
      <c r="G11" s="1">
        <f>-IFERROR(HLOOKUP($E11,'Current Year-P&amp;LbyClassRpt'!$E$3:$CC$19,16,FALSE),0)</f>
        <v>0</v>
      </c>
      <c r="H11" s="6">
        <f>SUM(F11:G11)</f>
        <v>940.52</v>
      </c>
      <c r="I11" s="6"/>
      <c r="J11" s="6">
        <f>IFERROR(HLOOKUP(E11,'Prior Year-P&amp;LbyClassRpt'!$E$3:$EI$19,17,FALSE),0)</f>
        <v>3370</v>
      </c>
    </row>
    <row r="12" spans="3:11" x14ac:dyDescent="0.55000000000000004">
      <c r="E12" s="9"/>
      <c r="F12" s="1"/>
      <c r="G12" s="1"/>
      <c r="H12" s="6"/>
      <c r="I12" s="6"/>
      <c r="J12" s="6"/>
    </row>
    <row r="13" spans="3:11" x14ac:dyDescent="0.55000000000000004">
      <c r="D13" s="12" t="s">
        <v>114</v>
      </c>
      <c r="E13" s="12"/>
      <c r="F13" s="14">
        <f>SUM(F14:F58)</f>
        <v>10472.26</v>
      </c>
      <c r="G13" s="79">
        <f>SUM(G14:G58)</f>
        <v>-3772.98</v>
      </c>
      <c r="H13" s="13">
        <f>SUM(F13:G13)</f>
        <v>6699.2800000000007</v>
      </c>
      <c r="I13" s="13">
        <f>SUM(I14:I58)</f>
        <v>0</v>
      </c>
      <c r="J13" s="13">
        <f>SUM(J14:J58)</f>
        <v>32965.08</v>
      </c>
      <c r="K13" s="11"/>
    </row>
    <row r="14" spans="3:11" x14ac:dyDescent="0.55000000000000004">
      <c r="D14" s="15" t="s">
        <v>111</v>
      </c>
      <c r="E14" s="9" t="s">
        <v>7</v>
      </c>
      <c r="F14" s="1">
        <f>IFERROR(HLOOKUP($E14,'Current Year-P&amp;LbyClassRpt'!$E$3:$CC$19,8,FALSE),0)</f>
        <v>246.23</v>
      </c>
      <c r="G14" s="1">
        <f>-IFERROR(HLOOKUP($E14,'Current Year-P&amp;LbyClassRpt'!$E$3:$CC$19,16,FALSE),0)</f>
        <v>0</v>
      </c>
      <c r="H14" s="6">
        <f t="shared" ref="H14:H58" si="0">SUM(F14:G14)</f>
        <v>246.23</v>
      </c>
      <c r="I14" s="6"/>
      <c r="J14" s="6">
        <f>IFERROR(HLOOKUP(E14,'Prior Year-P&amp;LbyClassRpt'!$E$3:$EI$19,17,FALSE),0)</f>
        <v>134.30000000000001</v>
      </c>
    </row>
    <row r="15" spans="3:11" x14ac:dyDescent="0.55000000000000004">
      <c r="D15" s="15" t="s">
        <v>111</v>
      </c>
      <c r="E15" s="9" t="s">
        <v>269</v>
      </c>
      <c r="F15" s="1">
        <f>IFERROR(HLOOKUP($E15,'Current Year-P&amp;LbyClassRpt'!$E$3:$CC$19,8,FALSE),0)</f>
        <v>87.5</v>
      </c>
      <c r="G15" s="1">
        <f>-IFERROR(HLOOKUP($E15,'Current Year-P&amp;LbyClassRpt'!$E$3:$CC$19,16,FALSE),0)</f>
        <v>0</v>
      </c>
      <c r="H15" s="6">
        <f t="shared" si="0"/>
        <v>87.5</v>
      </c>
      <c r="I15" s="6"/>
      <c r="J15" s="6">
        <f>IFERROR(HLOOKUP(E15,'Prior Year-P&amp;LbyClassRpt'!$E$3:$EI$19,17,FALSE),0)</f>
        <v>0</v>
      </c>
    </row>
    <row r="16" spans="3:11" x14ac:dyDescent="0.55000000000000004">
      <c r="D16" s="15" t="s">
        <v>111</v>
      </c>
      <c r="E16" s="9" t="s">
        <v>243</v>
      </c>
      <c r="F16" s="1">
        <f>IFERROR(HLOOKUP($E16,'Current Year-P&amp;LbyClassRpt'!$E$3:$CC$19,8,FALSE),0)</f>
        <v>0</v>
      </c>
      <c r="G16" s="1">
        <f>-IFERROR(HLOOKUP($E16,'Current Year-P&amp;LbyClassRpt'!$E$3:$CC$19,16,FALSE),0)</f>
        <v>0</v>
      </c>
      <c r="H16" s="6">
        <f t="shared" ref="H16" si="1">SUM(F16:G16)</f>
        <v>0</v>
      </c>
      <c r="I16" s="6"/>
      <c r="J16" s="6">
        <f>IFERROR(HLOOKUP(E16,'Prior Year-P&amp;LbyClassRpt'!$E$3:$EI$19,17,FALSE),0)</f>
        <v>2902.13</v>
      </c>
    </row>
    <row r="17" spans="4:11" x14ac:dyDescent="0.55000000000000004">
      <c r="D17" s="15" t="s">
        <v>111</v>
      </c>
      <c r="E17" s="9" t="s">
        <v>10</v>
      </c>
      <c r="F17" s="1">
        <f>IFERROR(HLOOKUP($E17,'Current Year-P&amp;LbyClassRpt'!$E$3:$CC$19,8,FALSE),0)</f>
        <v>10</v>
      </c>
      <c r="G17" s="1">
        <f>-IFERROR(HLOOKUP($E17,'Current Year-P&amp;LbyClassRpt'!$E$3:$CC$19,16,FALSE),0)</f>
        <v>0</v>
      </c>
      <c r="H17" s="6">
        <f t="shared" si="0"/>
        <v>10</v>
      </c>
      <c r="I17" s="6"/>
      <c r="J17" s="6">
        <f>IFERROR(HLOOKUP(E17,'Prior Year-P&amp;LbyClassRpt'!$E$3:$EI$19,17,FALSE),0)</f>
        <v>210</v>
      </c>
    </row>
    <row r="18" spans="4:11" x14ac:dyDescent="0.55000000000000004">
      <c r="D18" s="15" t="s">
        <v>111</v>
      </c>
      <c r="E18" s="9" t="s">
        <v>11</v>
      </c>
      <c r="F18" s="1">
        <f>IFERROR(HLOOKUP($E18,'Current Year-P&amp;LbyClassRpt'!$E$3:$CC$19,8,FALSE),0)</f>
        <v>0</v>
      </c>
      <c r="G18" s="1">
        <f>-IFERROR(HLOOKUP($E18,'Current Year-P&amp;LbyClassRpt'!$E$3:$CC$19,16,FALSE),0)</f>
        <v>0</v>
      </c>
      <c r="H18" s="6">
        <f t="shared" si="0"/>
        <v>0</v>
      </c>
      <c r="I18" s="6"/>
      <c r="J18" s="6">
        <f>IFERROR(HLOOKUP(E18,'Prior Year-P&amp;LbyClassRpt'!$E$3:$EI$19,17,FALSE),0)</f>
        <v>-305</v>
      </c>
    </row>
    <row r="19" spans="4:11" x14ac:dyDescent="0.55000000000000004">
      <c r="D19" s="15" t="s">
        <v>111</v>
      </c>
      <c r="E19" s="9" t="s">
        <v>12</v>
      </c>
      <c r="F19" s="1">
        <f>IFERROR(HLOOKUP($E19,'Current Year-P&amp;LbyClassRpt'!$E$3:$CC$19,8,FALSE),0)</f>
        <v>73.5</v>
      </c>
      <c r="G19" s="1">
        <f>-IFERROR(HLOOKUP($E19,'Current Year-P&amp;LbyClassRpt'!$E$3:$CC$19,16,FALSE),0)</f>
        <v>0</v>
      </c>
      <c r="H19" s="6">
        <f t="shared" si="0"/>
        <v>73.5</v>
      </c>
      <c r="I19" s="6"/>
      <c r="J19" s="6">
        <f>IFERROR(HLOOKUP(E19,'Prior Year-P&amp;LbyClassRpt'!$E$3:$EI$19,17,FALSE),0)</f>
        <v>-4.2699999999999996</v>
      </c>
      <c r="K19" s="78"/>
    </row>
    <row r="20" spans="4:11" x14ac:dyDescent="0.55000000000000004">
      <c r="D20" s="15" t="s">
        <v>111</v>
      </c>
      <c r="E20" s="9" t="s">
        <v>13</v>
      </c>
      <c r="F20" s="1">
        <f>IFERROR(HLOOKUP($E20,'Current Year-P&amp;LbyClassRpt'!$E$3:$CC$19,8,FALSE),0)</f>
        <v>0</v>
      </c>
      <c r="G20" s="1">
        <f>-IFERROR(HLOOKUP($E20,'Current Year-P&amp;LbyClassRpt'!$E$3:$CC$19,16,FALSE),0)</f>
        <v>0</v>
      </c>
      <c r="H20" s="6">
        <f t="shared" si="0"/>
        <v>0</v>
      </c>
      <c r="I20" s="6"/>
      <c r="J20" s="6">
        <f>IFERROR(HLOOKUP(E20,'Prior Year-P&amp;LbyClassRpt'!$E$3:$EI$19,17,FALSE),0)</f>
        <v>6</v>
      </c>
    </row>
    <row r="21" spans="4:11" x14ac:dyDescent="0.55000000000000004">
      <c r="D21" s="15" t="s">
        <v>111</v>
      </c>
      <c r="E21" s="9" t="s">
        <v>14</v>
      </c>
      <c r="F21" s="1">
        <f>IFERROR(HLOOKUP($E21,'Current Year-P&amp;LbyClassRpt'!$E$3:$CC$19,8,FALSE),0)</f>
        <v>1300.2</v>
      </c>
      <c r="G21" s="1">
        <f>-IFERROR(HLOOKUP($E21,'Current Year-P&amp;LbyClassRpt'!$E$3:$CC$19,16,FALSE),0)</f>
        <v>0</v>
      </c>
      <c r="H21" s="6">
        <f t="shared" ref="H21:H22" si="2">SUM(F21:G21)</f>
        <v>1300.2</v>
      </c>
      <c r="I21" s="6"/>
      <c r="J21" s="6">
        <f>IFERROR(HLOOKUP(E21,'Prior Year-P&amp;LbyClassRpt'!$E$3:$EI$19,17,FALSE),0)</f>
        <v>2273.6999999999998</v>
      </c>
    </row>
    <row r="22" spans="4:11" x14ac:dyDescent="0.55000000000000004">
      <c r="D22" s="15" t="s">
        <v>111</v>
      </c>
      <c r="E22" s="9" t="s">
        <v>157</v>
      </c>
      <c r="F22" s="1">
        <f>IFERROR(HLOOKUP($E22,'Current Year-P&amp;LbyClassRpt'!$E$3:$CC$19,8,FALSE),0)</f>
        <v>0</v>
      </c>
      <c r="G22" s="1">
        <f>-IFERROR(HLOOKUP($E22,'Current Year-P&amp;LbyClassRpt'!$E$3:$CC$19,16,FALSE),0)</f>
        <v>0</v>
      </c>
      <c r="H22" s="6">
        <f t="shared" si="2"/>
        <v>0</v>
      </c>
      <c r="I22" s="6"/>
      <c r="J22" s="6">
        <f>IFERROR(HLOOKUP(E22,'Prior Year-P&amp;LbyClassRpt'!$E$3:$EI$19,17,FALSE),0)</f>
        <v>2254.34</v>
      </c>
    </row>
    <row r="23" spans="4:11" x14ac:dyDescent="0.55000000000000004">
      <c r="D23" s="15" t="s">
        <v>111</v>
      </c>
      <c r="E23" s="9" t="s">
        <v>15</v>
      </c>
      <c r="F23" s="1">
        <f>IFERROR(HLOOKUP($E23,'Current Year-P&amp;LbyClassRpt'!$E$3:$CC$19,8,FALSE),0)</f>
        <v>0</v>
      </c>
      <c r="G23" s="1">
        <f>-IFERROR(HLOOKUP($E23,'Current Year-P&amp;LbyClassRpt'!$E$3:$CC$19,16,FALSE),0)</f>
        <v>0</v>
      </c>
      <c r="H23" s="6">
        <f t="shared" si="0"/>
        <v>0</v>
      </c>
      <c r="I23" s="6"/>
      <c r="J23" s="6">
        <f>IFERROR(HLOOKUP(E23,'Prior Year-P&amp;LbyClassRpt'!$E$3:$EI$19,17,FALSE),0)</f>
        <v>81</v>
      </c>
    </row>
    <row r="24" spans="4:11" x14ac:dyDescent="0.55000000000000004">
      <c r="D24" s="15" t="s">
        <v>111</v>
      </c>
      <c r="E24" s="9" t="s">
        <v>16</v>
      </c>
      <c r="F24" s="1">
        <f>IFERROR(HLOOKUP($E24,'Current Year-P&amp;LbyClassRpt'!$E$3:$CC$19,8,FALSE),0)</f>
        <v>0</v>
      </c>
      <c r="G24" s="1">
        <f>-IFERROR(HLOOKUP($E24,'Current Year-P&amp;LbyClassRpt'!$E$3:$CC$19,16,FALSE),0)</f>
        <v>0</v>
      </c>
      <c r="H24" s="6">
        <f t="shared" si="0"/>
        <v>0</v>
      </c>
      <c r="I24" s="6"/>
      <c r="J24" s="6">
        <f>IFERROR(HLOOKUP(E24,'Prior Year-P&amp;LbyClassRpt'!$E$3:$EI$19,17,FALSE),0)</f>
        <v>90.78</v>
      </c>
    </row>
    <row r="25" spans="4:11" x14ac:dyDescent="0.55000000000000004">
      <c r="D25" s="15" t="s">
        <v>111</v>
      </c>
      <c r="E25" s="9" t="s">
        <v>22</v>
      </c>
      <c r="F25" s="1">
        <f>IFERROR(HLOOKUP($E25,'Current Year-P&amp;LbyClassRpt'!$E$3:$CC$19,8,FALSE),0)</f>
        <v>0</v>
      </c>
      <c r="G25" s="1">
        <f>-IFERROR(HLOOKUP($E25,'Current Year-P&amp;LbyClassRpt'!$E$3:$CC$19,16,FALSE),0)</f>
        <v>0</v>
      </c>
      <c r="H25" s="6">
        <f t="shared" si="0"/>
        <v>0</v>
      </c>
      <c r="I25" s="6"/>
      <c r="J25" s="6">
        <f>IFERROR(HLOOKUP(E25,'Prior Year-P&amp;LbyClassRpt'!$E$3:$EI$19,17,FALSE),0)</f>
        <v>128</v>
      </c>
    </row>
    <row r="26" spans="4:11" x14ac:dyDescent="0.55000000000000004">
      <c r="D26" s="15" t="s">
        <v>111</v>
      </c>
      <c r="E26" s="9" t="s">
        <v>148</v>
      </c>
      <c r="F26" s="1">
        <f>IFERROR(HLOOKUP($E26,'Current Year-P&amp;LbyClassRpt'!$E$3:$CC$19,8,FALSE),0)</f>
        <v>0</v>
      </c>
      <c r="G26" s="1">
        <f>-IFERROR(HLOOKUP($E26,'Current Year-P&amp;LbyClassRpt'!$E$3:$CC$19,16,FALSE),0)</f>
        <v>0</v>
      </c>
      <c r="H26" s="6">
        <f t="shared" ref="H26" si="3">SUM(F26:G26)</f>
        <v>0</v>
      </c>
      <c r="I26" s="6"/>
      <c r="J26" s="6">
        <f>IFERROR(HLOOKUP(E26,'Prior Year-P&amp;LbyClassRpt'!$E$3:$EI$19,17,FALSE),0)</f>
        <v>62.01</v>
      </c>
    </row>
    <row r="27" spans="4:11" x14ac:dyDescent="0.55000000000000004">
      <c r="D27" s="15" t="s">
        <v>111</v>
      </c>
      <c r="E27" s="9" t="s">
        <v>245</v>
      </c>
      <c r="F27" s="1">
        <f>IFERROR(HLOOKUP($E27,'Current Year-P&amp;LbyClassRpt'!$E$3:$CC$19,8,FALSE),0)</f>
        <v>0</v>
      </c>
      <c r="G27" s="1">
        <f>-IFERROR(HLOOKUP($E27,'Current Year-P&amp;LbyClassRpt'!$E$3:$CC$19,16,FALSE),0)</f>
        <v>0</v>
      </c>
      <c r="H27" s="6">
        <f>SUM(F27:G27)</f>
        <v>0</v>
      </c>
      <c r="I27" s="6"/>
      <c r="J27" s="6">
        <f>IFERROR(HLOOKUP(E27,'Prior Year-P&amp;LbyClassRpt'!$E$3:$EI$19,17,FALSE),0)</f>
        <v>317.25</v>
      </c>
    </row>
    <row r="28" spans="4:11" x14ac:dyDescent="0.55000000000000004">
      <c r="D28" s="15" t="s">
        <v>111</v>
      </c>
      <c r="E28" s="9" t="s">
        <v>26</v>
      </c>
      <c r="F28" s="1">
        <f>IFERROR(HLOOKUP($E28,'Current Year-P&amp;LbyClassRpt'!$E$3:$CC$19,8,FALSE),0)</f>
        <v>132.80000000000001</v>
      </c>
      <c r="G28" s="1">
        <f>-IFERROR(HLOOKUP($E28,'Current Year-P&amp;LbyClassRpt'!$E$3:$CC$19,16,FALSE),0)</f>
        <v>0</v>
      </c>
      <c r="H28" s="6">
        <f>SUM(F28:G28)</f>
        <v>132.80000000000001</v>
      </c>
      <c r="I28" s="6"/>
      <c r="J28" s="6">
        <f>IFERROR(HLOOKUP(E28,'Prior Year-P&amp;LbyClassRpt'!$E$3:$EI$19,17,FALSE),0)</f>
        <v>168.48</v>
      </c>
    </row>
    <row r="29" spans="4:11" x14ac:dyDescent="0.55000000000000004">
      <c r="D29" s="15" t="s">
        <v>111</v>
      </c>
      <c r="E29" s="9" t="s">
        <v>246</v>
      </c>
      <c r="F29" s="1">
        <f>IFERROR(HLOOKUP($E29,'Current Year-P&amp;LbyClassRpt'!$E$3:$CC$19,8,FALSE),0)</f>
        <v>0</v>
      </c>
      <c r="G29" s="1">
        <f>-IFERROR(HLOOKUP($E29,'Current Year-P&amp;LbyClassRpt'!$E$3:$CC$19,16,FALSE),0)</f>
        <v>0</v>
      </c>
      <c r="H29" s="6">
        <f t="shared" ref="H29" si="4">SUM(F29:G29)</f>
        <v>0</v>
      </c>
      <c r="I29" s="6"/>
      <c r="J29" s="6">
        <f>IFERROR(HLOOKUP(E29,'Prior Year-P&amp;LbyClassRpt'!$E$3:$EI$19,17,FALSE),0)</f>
        <v>262</v>
      </c>
    </row>
    <row r="30" spans="4:11" x14ac:dyDescent="0.55000000000000004">
      <c r="D30" s="15" t="s">
        <v>111</v>
      </c>
      <c r="E30" s="9" t="s">
        <v>173</v>
      </c>
      <c r="F30" s="1">
        <f>IFERROR(HLOOKUP($E30,'Current Year-P&amp;LbyClassRpt'!$E$3:$CC$19,8,FALSE),0)</f>
        <v>300</v>
      </c>
      <c r="G30" s="1">
        <f>-IFERROR(HLOOKUP($E30,'Current Year-P&amp;LbyClassRpt'!$E$3:$CC$19,16,FALSE),0)</f>
        <v>0</v>
      </c>
      <c r="H30" s="6">
        <f t="shared" ref="H30" si="5">SUM(F30:G30)</f>
        <v>300</v>
      </c>
      <c r="I30" s="6"/>
      <c r="J30" s="6">
        <f>IFERROR(HLOOKUP(E30,'Prior Year-P&amp;LbyClassRpt'!$E$3:$EI$19,17,FALSE),0)</f>
        <v>390</v>
      </c>
    </row>
    <row r="31" spans="4:11" x14ac:dyDescent="0.55000000000000004">
      <c r="D31" s="15" t="s">
        <v>111</v>
      </c>
      <c r="E31" s="9" t="s">
        <v>247</v>
      </c>
      <c r="F31" s="1">
        <f>IFERROR(HLOOKUP($E31,'Current Year-P&amp;LbyClassRpt'!$E$3:$CC$19,8,FALSE),0)</f>
        <v>0</v>
      </c>
      <c r="G31" s="1">
        <f>-IFERROR(HLOOKUP($E31,'Current Year-P&amp;LbyClassRpt'!$E$3:$CC$19,16,FALSE),0)</f>
        <v>0</v>
      </c>
      <c r="H31" s="6">
        <f t="shared" ref="H31" si="6">SUM(F31:G31)</f>
        <v>0</v>
      </c>
      <c r="I31" s="6"/>
      <c r="J31" s="6">
        <f>IFERROR(HLOOKUP(E31,'Prior Year-P&amp;LbyClassRpt'!$E$3:$EI$19,17,FALSE),0)</f>
        <v>1200</v>
      </c>
    </row>
    <row r="32" spans="4:11" x14ac:dyDescent="0.55000000000000004">
      <c r="D32" s="15" t="s">
        <v>111</v>
      </c>
      <c r="E32" s="9" t="s">
        <v>261</v>
      </c>
      <c r="F32" s="1">
        <f>IFERROR(HLOOKUP($E32,'Current Year-P&amp;LbyClassRpt'!$E$3:$CC$19,8,FALSE),0)</f>
        <v>840</v>
      </c>
      <c r="G32" s="1">
        <f>-IFERROR(HLOOKUP($E32,'Current Year-P&amp;LbyClassRpt'!$E$3:$CC$19,16,FALSE),0)</f>
        <v>-151.61000000000001</v>
      </c>
      <c r="H32" s="6">
        <f t="shared" ref="H32" si="7">SUM(F32:G32)</f>
        <v>688.39</v>
      </c>
      <c r="I32" s="6"/>
      <c r="J32" s="6">
        <f>IFERROR(HLOOKUP(E32,'Prior Year-P&amp;LbyClassRpt'!$E$3:$EI$19,17,FALSE),0)</f>
        <v>-193.18</v>
      </c>
    </row>
    <row r="33" spans="4:11" x14ac:dyDescent="0.55000000000000004">
      <c r="D33" s="15" t="s">
        <v>111</v>
      </c>
      <c r="E33" s="9" t="s">
        <v>39</v>
      </c>
      <c r="F33" s="1">
        <f>IFERROR(HLOOKUP($E33,'Current Year-P&amp;LbyClassRpt'!$E$3:$CC$19,8,FALSE),0)</f>
        <v>60</v>
      </c>
      <c r="G33" s="1">
        <f>-IFERROR(HLOOKUP($E33,'Current Year-P&amp;LbyClassRpt'!$E$3:$CC$19,16,FALSE),0)</f>
        <v>0</v>
      </c>
      <c r="H33" s="6">
        <f t="shared" si="0"/>
        <v>60</v>
      </c>
      <c r="I33" s="6"/>
      <c r="J33" s="6">
        <f>IFERROR(HLOOKUP(E33,'Prior Year-P&amp;LbyClassRpt'!$E$3:$EI$19,17,FALSE),0)</f>
        <v>300</v>
      </c>
    </row>
    <row r="34" spans="4:11" x14ac:dyDescent="0.55000000000000004">
      <c r="D34" s="15" t="s">
        <v>111</v>
      </c>
      <c r="E34" s="9" t="s">
        <v>127</v>
      </c>
      <c r="F34" s="1">
        <f>IFERROR(HLOOKUP($E34,'Current Year-P&amp;LbyClassRpt'!$E$3:$CC$19,8,FALSE),0)</f>
        <v>0</v>
      </c>
      <c r="G34" s="1">
        <f>-IFERROR(HLOOKUP($E34,'Current Year-P&amp;LbyClassRpt'!$E$3:$CC$19,16,FALSE),0)</f>
        <v>0</v>
      </c>
      <c r="H34" s="6">
        <f t="shared" ref="H34" si="8">SUM(F34:G34)</f>
        <v>0</v>
      </c>
      <c r="I34" s="6"/>
      <c r="J34" s="6">
        <f>IFERROR(HLOOKUP(E34,'Prior Year-P&amp;LbyClassRpt'!$E$3:$EI$19,17,FALSE),0)</f>
        <v>2860.55</v>
      </c>
    </row>
    <row r="35" spans="4:11" x14ac:dyDescent="0.55000000000000004">
      <c r="D35" s="15" t="s">
        <v>111</v>
      </c>
      <c r="E35" s="9" t="s">
        <v>43</v>
      </c>
      <c r="F35" s="1">
        <f>IFERROR(HLOOKUP($E35,'Current Year-P&amp;LbyClassRpt'!$E$3:$CC$19,8,FALSE),0)</f>
        <v>2126.0500000000002</v>
      </c>
      <c r="G35" s="1">
        <f>-IFERROR(HLOOKUP($E35,'Current Year-P&amp;LbyClassRpt'!$E$3:$CC$19,16,FALSE),0)</f>
        <v>0</v>
      </c>
      <c r="H35" s="6">
        <f t="shared" ref="H35" si="9">SUM(F35:G35)</f>
        <v>2126.0500000000002</v>
      </c>
      <c r="I35" s="6"/>
      <c r="J35" s="6">
        <f>IFERROR(HLOOKUP(E35,'Prior Year-P&amp;LbyClassRpt'!$E$3:$EI$19,17,FALSE),0)</f>
        <v>2258.42</v>
      </c>
    </row>
    <row r="36" spans="4:11" x14ac:dyDescent="0.55000000000000004">
      <c r="D36" s="15" t="s">
        <v>111</v>
      </c>
      <c r="E36" s="9" t="s">
        <v>258</v>
      </c>
      <c r="F36" s="1">
        <f>IFERROR(HLOOKUP($E36,'Current Year-P&amp;LbyClassRpt'!$E$3:$CC$19,8,FALSE),0)</f>
        <v>0</v>
      </c>
      <c r="G36" s="1">
        <f>-IFERROR(HLOOKUP($E36,'Current Year-P&amp;LbyClassRpt'!$E$3:$CC$19,16,FALSE),0)</f>
        <v>0</v>
      </c>
      <c r="H36" s="6">
        <f>SUM(F36:G36)</f>
        <v>0</v>
      </c>
      <c r="I36" s="6"/>
      <c r="J36" s="6">
        <f>IFERROR(HLOOKUP(E36,'Prior Year-P&amp;LbyClassRpt'!$E$3:$EI$19,17,FALSE),0)</f>
        <v>338.01</v>
      </c>
    </row>
    <row r="37" spans="4:11" x14ac:dyDescent="0.55000000000000004">
      <c r="D37" s="15" t="s">
        <v>111</v>
      </c>
      <c r="E37" s="9" t="s">
        <v>49</v>
      </c>
      <c r="F37" s="1">
        <f>IFERROR(HLOOKUP($E37,'Current Year-P&amp;LbyClassRpt'!$E$3:$CC$19,8,FALSE),0)</f>
        <v>540.65</v>
      </c>
      <c r="G37" s="1">
        <f>-IFERROR(HLOOKUP($E37,'Current Year-P&amp;LbyClassRpt'!$E$3:$CC$19,16,FALSE),0)</f>
        <v>0</v>
      </c>
      <c r="H37" s="6">
        <f>SUM(F37:G37)</f>
        <v>540.65</v>
      </c>
      <c r="I37" s="6"/>
      <c r="J37" s="6">
        <f>IFERROR(HLOOKUP(E37,'Prior Year-P&amp;LbyClassRpt'!$E$3:$EI$19,17,FALSE),0)</f>
        <v>3432.35</v>
      </c>
    </row>
    <row r="38" spans="4:11" x14ac:dyDescent="0.55000000000000004">
      <c r="D38" s="15" t="s">
        <v>111</v>
      </c>
      <c r="E38" s="9" t="s">
        <v>54</v>
      </c>
      <c r="F38" s="1">
        <f>IFERROR(HLOOKUP($E38,'Current Year-P&amp;LbyClassRpt'!$E$3:$CC$19,8,FALSE),0)</f>
        <v>140</v>
      </c>
      <c r="G38" s="1">
        <f>-IFERROR(HLOOKUP($E38,'Current Year-P&amp;LbyClassRpt'!$E$3:$CC$19,16,FALSE),0)</f>
        <v>0</v>
      </c>
      <c r="H38" s="6">
        <f t="shared" si="0"/>
        <v>140</v>
      </c>
      <c r="I38" s="6"/>
      <c r="J38" s="6">
        <f>IFERROR(HLOOKUP(E38,'Prior Year-P&amp;LbyClassRpt'!$E$3:$EI$19,17,FALSE),0)</f>
        <v>1062.5</v>
      </c>
    </row>
    <row r="39" spans="4:11" x14ac:dyDescent="0.55000000000000004">
      <c r="D39" s="15" t="s">
        <v>111</v>
      </c>
      <c r="E39" s="9" t="s">
        <v>174</v>
      </c>
      <c r="F39" s="1">
        <f>IFERROR(HLOOKUP($E39,'Current Year-P&amp;LbyClassRpt'!$E$3:$CC$19,8,FALSE),0)</f>
        <v>0</v>
      </c>
      <c r="G39" s="1">
        <f>-IFERROR(HLOOKUP($E39,'Current Year-P&amp;LbyClassRpt'!$E$3:$CC$19,16,FALSE),0)</f>
        <v>0</v>
      </c>
      <c r="H39" s="6">
        <f t="shared" ref="H39" si="10">SUM(F39:G39)</f>
        <v>0</v>
      </c>
      <c r="I39" s="6"/>
      <c r="J39" s="6">
        <f>IFERROR(HLOOKUP(E39,'Prior Year-P&amp;LbyClassRpt'!$E$3:$EI$19,17,FALSE),0)</f>
        <v>10</v>
      </c>
    </row>
    <row r="40" spans="4:11" x14ac:dyDescent="0.55000000000000004">
      <c r="D40" s="15" t="s">
        <v>111</v>
      </c>
      <c r="E40" s="9" t="s">
        <v>60</v>
      </c>
      <c r="F40" s="1">
        <f>IFERROR(HLOOKUP($E40,'Current Year-P&amp;LbyClassRpt'!$E$3:$CC$19,8,FALSE),0)</f>
        <v>0</v>
      </c>
      <c r="G40" s="1">
        <f>-IFERROR(HLOOKUP($E40,'Current Year-P&amp;LbyClassRpt'!$E$3:$CC$19,16,FALSE),0)</f>
        <v>0</v>
      </c>
      <c r="H40" s="6">
        <f>SUM(F40:G40)</f>
        <v>0</v>
      </c>
      <c r="I40" s="6"/>
      <c r="J40" s="6">
        <f>IFERROR(HLOOKUP(E40,'Prior Year-P&amp;LbyClassRpt'!$E$3:$EI$19,17,FALSE),0)</f>
        <v>166.4</v>
      </c>
    </row>
    <row r="41" spans="4:11" x14ac:dyDescent="0.55000000000000004">
      <c r="D41" s="15" t="s">
        <v>111</v>
      </c>
      <c r="E41" s="9" t="s">
        <v>175</v>
      </c>
      <c r="F41" s="1">
        <f>IFERROR(HLOOKUP($E41,'Current Year-P&amp;LbyClassRpt'!$E$3:$CC$19,8,FALSE),0)</f>
        <v>0</v>
      </c>
      <c r="G41" s="1">
        <f>-IFERROR(HLOOKUP($E41,'Current Year-P&amp;LbyClassRpt'!$E$3:$CC$19,16,FALSE),0)</f>
        <v>0</v>
      </c>
      <c r="H41" s="6">
        <f>SUM(F41:G41)</f>
        <v>0</v>
      </c>
      <c r="I41" s="6"/>
      <c r="J41" s="6">
        <f>IFERROR(HLOOKUP(E41,'Prior Year-P&amp;LbyClassRpt'!$E$3:$EI$19,17,FALSE),0)</f>
        <v>65</v>
      </c>
    </row>
    <row r="42" spans="4:11" x14ac:dyDescent="0.55000000000000004">
      <c r="D42" s="15" t="s">
        <v>111</v>
      </c>
      <c r="E42" s="9" t="s">
        <v>66</v>
      </c>
      <c r="F42" s="1">
        <f>IFERROR(HLOOKUP($E42,'Current Year-P&amp;LbyClassRpt'!$E$3:$CC$19,8,FALSE),0)</f>
        <v>0</v>
      </c>
      <c r="G42" s="1">
        <f>-IFERROR(HLOOKUP($E42,'Current Year-P&amp;LbyClassRpt'!$E$3:$CC$19,16,FALSE),0)</f>
        <v>0</v>
      </c>
      <c r="H42" s="6">
        <f t="shared" si="0"/>
        <v>0</v>
      </c>
      <c r="I42" s="6"/>
      <c r="J42" s="6">
        <f>IFERROR(HLOOKUP(E42,'Prior Year-P&amp;LbyClassRpt'!$E$3:$EI$19,17,FALSE),0)</f>
        <v>42</v>
      </c>
    </row>
    <row r="43" spans="4:11" x14ac:dyDescent="0.55000000000000004">
      <c r="D43" s="15" t="s">
        <v>111</v>
      </c>
      <c r="E43" s="9" t="s">
        <v>262</v>
      </c>
      <c r="F43" s="1">
        <f>IFERROR(HLOOKUP($E43,'Current Year-P&amp;LbyClassRpt'!$E$3:$CC$19,8,FALSE),0)</f>
        <v>1555</v>
      </c>
      <c r="G43" s="1">
        <f>-IFERROR(HLOOKUP($E43,'Current Year-P&amp;LbyClassRpt'!$E$3:$CC$19,16,FALSE),0)</f>
        <v>-853.37</v>
      </c>
      <c r="H43" s="6">
        <f t="shared" ref="H43" si="11">SUM(F43:G43)</f>
        <v>701.63</v>
      </c>
      <c r="I43" s="6"/>
      <c r="J43" s="6">
        <f>IFERROR(HLOOKUP(E43,'Prior Year-P&amp;LbyClassRpt'!$E$3:$EI$19,17,FALSE),0)</f>
        <v>0</v>
      </c>
      <c r="K43" t="s">
        <v>267</v>
      </c>
    </row>
    <row r="44" spans="4:11" x14ac:dyDescent="0.55000000000000004">
      <c r="D44" s="15" t="s">
        <v>111</v>
      </c>
      <c r="E44" s="9" t="s">
        <v>251</v>
      </c>
      <c r="F44" s="1">
        <f>IFERROR(HLOOKUP($E44,'Current Year-P&amp;LbyClassRpt'!$E$3:$CC$19,8,FALSE),0)</f>
        <v>0</v>
      </c>
      <c r="G44" s="1">
        <f>-IFERROR(HLOOKUP($E44,'Current Year-P&amp;LbyClassRpt'!$E$3:$CC$19,16,FALSE),0)</f>
        <v>0</v>
      </c>
      <c r="H44" s="6">
        <f t="shared" ref="H44:H45" si="12">SUM(F44:G44)</f>
        <v>0</v>
      </c>
      <c r="I44" s="6"/>
      <c r="J44" s="6">
        <f>IFERROR(HLOOKUP(E44,'Prior Year-P&amp;LbyClassRpt'!$E$3:$EI$19,17,FALSE),0)</f>
        <v>1105.33</v>
      </c>
    </row>
    <row r="45" spans="4:11" x14ac:dyDescent="0.55000000000000004">
      <c r="D45" s="15" t="s">
        <v>111</v>
      </c>
      <c r="E45" s="9" t="s">
        <v>256</v>
      </c>
      <c r="F45" s="1">
        <f>IFERROR(HLOOKUP($E45,'Current Year-P&amp;LbyClassRpt'!$E$3:$CC$19,8,FALSE),0)</f>
        <v>0</v>
      </c>
      <c r="G45" s="1">
        <f>-IFERROR(HLOOKUP($E45,'Current Year-P&amp;LbyClassRpt'!$E$3:$CC$19,16,FALSE),0)</f>
        <v>0</v>
      </c>
      <c r="H45" s="6">
        <f t="shared" si="12"/>
        <v>0</v>
      </c>
      <c r="I45" s="6"/>
      <c r="J45" s="6">
        <f>IFERROR(HLOOKUP(E45,'Prior Year-P&amp;LbyClassRpt'!$E$3:$EI$19,17,FALSE),0)</f>
        <v>231</v>
      </c>
    </row>
    <row r="46" spans="4:11" x14ac:dyDescent="0.55000000000000004">
      <c r="D46" s="15" t="s">
        <v>111</v>
      </c>
      <c r="E46" s="9" t="s">
        <v>257</v>
      </c>
      <c r="F46" s="1">
        <f>IFERROR(HLOOKUP($E46,'Current Year-P&amp;LbyClassRpt'!$E$3:$CC$19,8,FALSE),0)</f>
        <v>0</v>
      </c>
      <c r="G46" s="1">
        <f>-IFERROR(HLOOKUP($E46,'Current Year-P&amp;LbyClassRpt'!$E$3:$CC$19,16,FALSE),0)</f>
        <v>0</v>
      </c>
      <c r="H46" s="6">
        <f t="shared" ref="H46" si="13">SUM(F46:G46)</f>
        <v>0</v>
      </c>
      <c r="I46" s="6"/>
      <c r="J46" s="6">
        <f>IFERROR(HLOOKUP(E46,'Prior Year-P&amp;LbyClassRpt'!$E$3:$EI$19,17,FALSE),0)</f>
        <v>147.1</v>
      </c>
    </row>
    <row r="47" spans="4:11" x14ac:dyDescent="0.55000000000000004">
      <c r="D47" s="15" t="s">
        <v>111</v>
      </c>
      <c r="E47" s="9" t="s">
        <v>249</v>
      </c>
      <c r="F47" s="1">
        <f>IFERROR(HLOOKUP($E47,'Current Year-P&amp;LbyClassRpt'!$E$3:$CC$19,8,FALSE),0)</f>
        <v>0</v>
      </c>
      <c r="G47" s="1">
        <f>-IFERROR(HLOOKUP($E47,'Current Year-P&amp;LbyClassRpt'!$E$3:$CC$19,16,FALSE),0)</f>
        <v>0</v>
      </c>
      <c r="H47" s="6">
        <f>SUM(F47:G47)</f>
        <v>0</v>
      </c>
      <c r="I47" s="6"/>
      <c r="J47" s="6">
        <f>IFERROR(HLOOKUP(E47,'Prior Year-P&amp;LbyClassRpt'!$E$3:$EI$19,17,FALSE),0)</f>
        <v>80.06</v>
      </c>
    </row>
    <row r="48" spans="4:11" x14ac:dyDescent="0.55000000000000004">
      <c r="D48" s="15" t="s">
        <v>111</v>
      </c>
      <c r="E48" s="9" t="s">
        <v>83</v>
      </c>
      <c r="F48" s="1">
        <f>IFERROR(HLOOKUP($E48,'Current Year-P&amp;LbyClassRpt'!$E$3:$CC$19,8,FALSE),0)</f>
        <v>0</v>
      </c>
      <c r="G48" s="1">
        <f>-IFERROR(HLOOKUP($E48,'Current Year-P&amp;LbyClassRpt'!$E$3:$CC$19,16,FALSE),0)</f>
        <v>0</v>
      </c>
      <c r="H48" s="6">
        <f t="shared" si="0"/>
        <v>0</v>
      </c>
      <c r="I48" s="6"/>
      <c r="J48" s="6">
        <f>IFERROR(HLOOKUP(E48,'Prior Year-P&amp;LbyClassRpt'!$E$3:$EI$19,17,FALSE),0)</f>
        <v>1650.29</v>
      </c>
    </row>
    <row r="49" spans="4:11" x14ac:dyDescent="0.55000000000000004">
      <c r="D49" s="15" t="s">
        <v>111</v>
      </c>
      <c r="E49" s="9" t="s">
        <v>259</v>
      </c>
      <c r="F49" s="1">
        <f>IFERROR(HLOOKUP($E49,'Current Year-P&amp;LbyClassRpt'!$E$3:$CC$19,8,FALSE),0)</f>
        <v>214.62</v>
      </c>
      <c r="G49" s="1">
        <f>-IFERROR(HLOOKUP($E49,'Current Year-P&amp;LbyClassRpt'!$E$3:$CC$19,16,FALSE),0)</f>
        <v>-125</v>
      </c>
      <c r="H49" s="6">
        <f t="shared" ref="H49" si="14">SUM(F49:G49)</f>
        <v>89.62</v>
      </c>
      <c r="I49" s="6"/>
      <c r="J49" s="6">
        <f>IFERROR(HLOOKUP(E49,'Prior Year-P&amp;LbyClassRpt'!$E$3:$EI$19,17,FALSE),0)</f>
        <v>396.93</v>
      </c>
    </row>
    <row r="50" spans="4:11" x14ac:dyDescent="0.55000000000000004">
      <c r="D50" s="15" t="s">
        <v>111</v>
      </c>
      <c r="E50" s="9" t="s">
        <v>85</v>
      </c>
      <c r="F50" s="1">
        <f>IFERROR(HLOOKUP($E50,'Current Year-P&amp;LbyClassRpt'!$E$3:$CC$19,8,FALSE),0)</f>
        <v>56.21</v>
      </c>
      <c r="G50" s="1">
        <f>-IFERROR(HLOOKUP($E50,'Current Year-P&amp;LbyClassRpt'!$E$3:$CC$19,16,FALSE),0)</f>
        <v>0</v>
      </c>
      <c r="H50" s="6">
        <f t="shared" si="0"/>
        <v>56.21</v>
      </c>
      <c r="I50" s="6"/>
      <c r="J50" s="6">
        <f>IFERROR(HLOOKUP(E50,'Prior Year-P&amp;LbyClassRpt'!$E$3:$EI$19,17,FALSE),0)</f>
        <v>0</v>
      </c>
    </row>
    <row r="51" spans="4:11" x14ac:dyDescent="0.55000000000000004">
      <c r="D51" s="15" t="s">
        <v>111</v>
      </c>
      <c r="E51" s="9" t="s">
        <v>88</v>
      </c>
      <c r="F51" s="1">
        <f>IFERROR(HLOOKUP($E51,'Current Year-P&amp;LbyClassRpt'!$E$3:$CC$19,8,FALSE),0)</f>
        <v>0</v>
      </c>
      <c r="G51" s="1">
        <f>-IFERROR(HLOOKUP($E51,'Current Year-P&amp;LbyClassRpt'!$E$3:$CC$19,16,FALSE),0)</f>
        <v>0</v>
      </c>
      <c r="H51" s="6">
        <f t="shared" si="0"/>
        <v>0</v>
      </c>
      <c r="I51" s="6"/>
      <c r="J51" s="6">
        <f>IFERROR(HLOOKUP(E51,'Prior Year-P&amp;LbyClassRpt'!$E$3:$EI$19,17,FALSE),0)</f>
        <v>387</v>
      </c>
    </row>
    <row r="52" spans="4:11" x14ac:dyDescent="0.55000000000000004">
      <c r="D52" s="15" t="s">
        <v>111</v>
      </c>
      <c r="E52" s="9" t="s">
        <v>89</v>
      </c>
      <c r="F52" s="1">
        <f>IFERROR(HLOOKUP($E52,'Current Year-P&amp;LbyClassRpt'!$E$3:$CC$19,8,FALSE),0)</f>
        <v>1018.5</v>
      </c>
      <c r="G52" s="1">
        <f>-IFERROR(HLOOKUP($E52,'Current Year-P&amp;LbyClassRpt'!$E$3:$CC$19,16,FALSE),0)</f>
        <v>-1198</v>
      </c>
      <c r="H52" s="6">
        <f>SUM(F52:G52)</f>
        <v>-179.5</v>
      </c>
      <c r="I52" s="6"/>
      <c r="J52" s="6">
        <f>IFERROR(HLOOKUP(E52,'Prior Year-P&amp;LbyClassRpt'!$E$3:$EI$19,17,FALSE),0)</f>
        <v>407</v>
      </c>
      <c r="K52" t="s">
        <v>266</v>
      </c>
    </row>
    <row r="53" spans="4:11" x14ac:dyDescent="0.55000000000000004">
      <c r="D53" s="15" t="s">
        <v>111</v>
      </c>
      <c r="E53" s="9" t="s">
        <v>252</v>
      </c>
      <c r="F53" s="1">
        <f>IFERROR(HLOOKUP($E53,'Current Year-P&amp;LbyClassRpt'!$E$3:$CC$19,8,FALSE),0)</f>
        <v>0</v>
      </c>
      <c r="G53" s="1">
        <f>-IFERROR(HLOOKUP($E53,'Current Year-P&amp;LbyClassRpt'!$E$3:$CC$19,16,FALSE),0)</f>
        <v>0</v>
      </c>
      <c r="H53" s="6">
        <f>SUM(F53:G53)</f>
        <v>0</v>
      </c>
      <c r="I53" s="6"/>
      <c r="J53" s="6">
        <f>IFERROR(HLOOKUP(E53,'Prior Year-P&amp;LbyClassRpt'!$E$3:$EI$19,17,FALSE),0)</f>
        <v>102.67</v>
      </c>
    </row>
    <row r="54" spans="4:11" x14ac:dyDescent="0.55000000000000004">
      <c r="D54" s="15" t="s">
        <v>111</v>
      </c>
      <c r="E54" s="9" t="s">
        <v>129</v>
      </c>
      <c r="F54" s="1">
        <f>IFERROR(HLOOKUP($E54,'Current Year-P&amp;LbyClassRpt'!$E$3:$CC$19,8,FALSE),0)</f>
        <v>817</v>
      </c>
      <c r="G54" s="1">
        <f>-IFERROR(HLOOKUP($E54,'Current Year-P&amp;LbyClassRpt'!$E$3:$CC$19,16,FALSE),0)</f>
        <v>-725</v>
      </c>
      <c r="H54" s="6">
        <f>SUM(F54:G54)</f>
        <v>92</v>
      </c>
      <c r="I54" s="6"/>
      <c r="J54" s="6">
        <f>IFERROR(HLOOKUP(E54,'Prior Year-P&amp;LbyClassRpt'!$E$3:$EI$19,17,FALSE),0)</f>
        <v>5126.47</v>
      </c>
    </row>
    <row r="55" spans="4:11" x14ac:dyDescent="0.55000000000000004">
      <c r="D55" s="15" t="s">
        <v>111</v>
      </c>
      <c r="E55" s="9" t="s">
        <v>250</v>
      </c>
      <c r="F55" s="1">
        <f>IFERROR(HLOOKUP($E55,'Current Year-P&amp;LbyClassRpt'!$E$3:$CC$19,8,FALSE),0)</f>
        <v>10</v>
      </c>
      <c r="G55" s="1">
        <f>-IFERROR(HLOOKUP($E55,'Current Year-P&amp;LbyClassRpt'!$E$3:$CC$19,16,FALSE),0)</f>
        <v>0</v>
      </c>
      <c r="H55" s="6">
        <f t="shared" ref="H55" si="15">SUM(F55:G55)</f>
        <v>10</v>
      </c>
      <c r="I55" s="6"/>
      <c r="J55" s="6">
        <f>IFERROR(HLOOKUP(E55,'Prior Year-P&amp;LbyClassRpt'!$E$3:$EI$19,17,FALSE),0)</f>
        <v>-132.9</v>
      </c>
    </row>
    <row r="56" spans="4:11" x14ac:dyDescent="0.55000000000000004">
      <c r="D56" s="15" t="s">
        <v>111</v>
      </c>
      <c r="E56" s="9" t="s">
        <v>260</v>
      </c>
      <c r="F56" s="1">
        <f>IFERROR(HLOOKUP($E56,'Current Year-P&amp;LbyClassRpt'!$E$3:$CC$19,8,FALSE),0)</f>
        <v>944</v>
      </c>
      <c r="G56" s="1">
        <f>-IFERROR(HLOOKUP($E56,'Current Year-P&amp;LbyClassRpt'!$E$3:$CC$19,16,FALSE),0)</f>
        <v>-720</v>
      </c>
      <c r="H56" s="6">
        <f t="shared" ref="H56" si="16">SUM(F56:G56)</f>
        <v>224</v>
      </c>
      <c r="I56" s="6"/>
      <c r="J56" s="6">
        <f>IFERROR(HLOOKUP(E56,'Prior Year-P&amp;LbyClassRpt'!$E$3:$EI$19,17,FALSE),0)</f>
        <v>1027.3599999999999</v>
      </c>
    </row>
    <row r="57" spans="4:11" x14ac:dyDescent="0.55000000000000004">
      <c r="D57" s="15" t="s">
        <v>111</v>
      </c>
      <c r="E57" s="9" t="s">
        <v>99</v>
      </c>
      <c r="F57" s="1">
        <f>IFERROR(HLOOKUP($E57,'Current Year-P&amp;LbyClassRpt'!$E$3:$CC$19,8,FALSE),0)</f>
        <v>0</v>
      </c>
      <c r="G57" s="1">
        <f>-IFERROR(HLOOKUP($E57,'Current Year-P&amp;LbyClassRpt'!$E$3:$CC$19,16,FALSE),0)</f>
        <v>0</v>
      </c>
      <c r="H57" s="6">
        <f t="shared" ref="H57" si="17">SUM(F57:G57)</f>
        <v>0</v>
      </c>
      <c r="I57" s="6"/>
      <c r="J57" s="6">
        <f>IFERROR(HLOOKUP(E57,'Prior Year-P&amp;LbyClassRpt'!$E$3:$EI$19,17,FALSE),0)</f>
        <v>1924</v>
      </c>
    </row>
    <row r="58" spans="4:11" x14ac:dyDescent="0.55000000000000004">
      <c r="D58" s="15" t="s">
        <v>111</v>
      </c>
      <c r="E58" s="9" t="s">
        <v>180</v>
      </c>
      <c r="F58" s="1">
        <f>IFERROR(HLOOKUP($E58,'Current Year-P&amp;LbyClassRpt'!$E$3:$CC$19,8,FALSE),0)</f>
        <v>0</v>
      </c>
      <c r="G58" s="1">
        <f>-IFERROR(HLOOKUP($E58,'Current Year-P&amp;LbyClassRpt'!$E$3:$CC$19,16,FALSE),0)</f>
        <v>0</v>
      </c>
      <c r="H58" s="6">
        <f t="shared" si="0"/>
        <v>0</v>
      </c>
      <c r="I58" s="6"/>
      <c r="J58" s="6">
        <f>IFERROR(HLOOKUP(E58,'Prior Year-P&amp;LbyClassRpt'!$E$3:$EI$19,17,FALSE),0)</f>
        <v>0</v>
      </c>
    </row>
    <row r="59" spans="4:11" x14ac:dyDescent="0.55000000000000004">
      <c r="E59" s="9"/>
      <c r="F59" s="1"/>
      <c r="G59" s="1"/>
      <c r="H59" s="6"/>
      <c r="I59" s="6"/>
      <c r="J59" s="6"/>
    </row>
    <row r="60" spans="4:11" x14ac:dyDescent="0.55000000000000004">
      <c r="D60" s="12" t="s">
        <v>117</v>
      </c>
      <c r="E60" s="12"/>
      <c r="F60" s="14">
        <f>SUM(F61:F80)</f>
        <v>2626.74</v>
      </c>
      <c r="G60" s="14">
        <f>SUM(G61:G80)</f>
        <v>-13488.78</v>
      </c>
      <c r="H60" s="13">
        <f>SUM(F60:G60)</f>
        <v>-10862.04</v>
      </c>
      <c r="I60" s="13">
        <f>SUM(I61:I80)</f>
        <v>0</v>
      </c>
      <c r="J60" s="13">
        <f>SUM(J61:J80)</f>
        <v>-15693.2</v>
      </c>
      <c r="K60" s="11"/>
    </row>
    <row r="61" spans="4:11" x14ac:dyDescent="0.55000000000000004">
      <c r="D61" s="15" t="s">
        <v>107</v>
      </c>
      <c r="E61" s="9" t="s">
        <v>4</v>
      </c>
      <c r="F61" s="1">
        <f>IFERROR(HLOOKUP($E61,'Current Year-P&amp;LbyClassRpt'!$E$3:$CC$19,8,FALSE),0)</f>
        <v>0</v>
      </c>
      <c r="G61" s="1">
        <f>-IFERROR(HLOOKUP($E61,'Current Year-P&amp;LbyClassRpt'!$E$3:$CC$19,16,FALSE),0)</f>
        <v>0</v>
      </c>
      <c r="H61" s="6">
        <f t="shared" ref="H61:H80" si="18">SUM(F61:G61)</f>
        <v>0</v>
      </c>
      <c r="I61" s="6"/>
      <c r="J61" s="6">
        <f>IFERROR(HLOOKUP(E61,'Prior Year-P&amp;LbyClassRpt'!$E$3:$EI$19,17,FALSE),0)</f>
        <v>-816</v>
      </c>
    </row>
    <row r="62" spans="4:11" x14ac:dyDescent="0.55000000000000004">
      <c r="D62" s="15" t="s">
        <v>107</v>
      </c>
      <c r="E62" s="9" t="s">
        <v>5</v>
      </c>
      <c r="F62" s="1">
        <f>IFERROR(HLOOKUP($E62,'Current Year-P&amp;LbyClassRpt'!$E$3:$CC$19,8,FALSE),0)</f>
        <v>0</v>
      </c>
      <c r="G62" s="1">
        <f>-IFERROR(HLOOKUP($E62,'Current Year-P&amp;LbyClassRpt'!$E$3:$CC$19,16,FALSE),0)</f>
        <v>-1104</v>
      </c>
      <c r="H62" s="6">
        <f t="shared" ref="H62" si="19">SUM(F62:G62)</f>
        <v>-1104</v>
      </c>
      <c r="I62" s="6"/>
      <c r="J62" s="6">
        <f>IFERROR(HLOOKUP(E62,'Prior Year-P&amp;LbyClassRpt'!$E$3:$EI$19,17,FALSE),0)</f>
        <v>-1012.5</v>
      </c>
    </row>
    <row r="63" spans="4:11" x14ac:dyDescent="0.55000000000000004">
      <c r="D63" s="15" t="s">
        <v>107</v>
      </c>
      <c r="E63" s="9" t="s">
        <v>244</v>
      </c>
      <c r="F63" s="1">
        <f>IFERROR(HLOOKUP($E63,'Current Year-P&amp;LbyClassRpt'!$E$3:$CC$19,8,FALSE),0)</f>
        <v>0</v>
      </c>
      <c r="G63" s="1">
        <f>-IFERROR(HLOOKUP($E63,'Current Year-P&amp;LbyClassRpt'!$E$3:$CC$19,16,FALSE),0)</f>
        <v>0</v>
      </c>
      <c r="H63" s="6">
        <f t="shared" ref="H63" si="20">SUM(F63:G63)</f>
        <v>0</v>
      </c>
      <c r="I63" s="6"/>
      <c r="J63" s="6">
        <f>IFERROR(HLOOKUP(E63,'Prior Year-P&amp;LbyClassRpt'!$E$3:$EI$19,17,FALSE),0)</f>
        <v>-91.43</v>
      </c>
    </row>
    <row r="64" spans="4:11" x14ac:dyDescent="0.55000000000000004">
      <c r="D64" s="15" t="s">
        <v>107</v>
      </c>
      <c r="E64" s="9" t="s">
        <v>24</v>
      </c>
      <c r="F64" s="1">
        <f>IFERROR(HLOOKUP($E64,'Current Year-P&amp;LbyClassRpt'!$E$3:$CC$19,8,FALSE),0)</f>
        <v>0</v>
      </c>
      <c r="G64" s="1">
        <f>-IFERROR(HLOOKUP($E64,'Current Year-P&amp;LbyClassRpt'!$E$3:$CC$19,16,FALSE),0)</f>
        <v>0</v>
      </c>
      <c r="H64" s="6">
        <f t="shared" si="18"/>
        <v>0</v>
      </c>
      <c r="I64" s="6"/>
      <c r="J64" s="6">
        <f>IFERROR(HLOOKUP(E64,'Prior Year-P&amp;LbyClassRpt'!$E$3:$EI$19,17,FALSE),0)</f>
        <v>-770.94</v>
      </c>
    </row>
    <row r="65" spans="4:11" x14ac:dyDescent="0.55000000000000004">
      <c r="D65" s="15" t="s">
        <v>107</v>
      </c>
      <c r="E65" s="9" t="s">
        <v>25</v>
      </c>
      <c r="F65" s="1">
        <f>IFERROR(HLOOKUP($E65,'Current Year-P&amp;LbyClassRpt'!$E$3:$CC$19,8,FALSE),0)</f>
        <v>0</v>
      </c>
      <c r="G65" s="1">
        <f>-IFERROR(HLOOKUP($E65,'Current Year-P&amp;LbyClassRpt'!$E$3:$CC$19,16,FALSE),0)</f>
        <v>-2532.37</v>
      </c>
      <c r="H65" s="6">
        <f>SUM(F65:G65)</f>
        <v>-2532.37</v>
      </c>
      <c r="I65" s="6"/>
      <c r="J65" s="6">
        <f>IFERROR(HLOOKUP(E65,'Prior Year-P&amp;LbyClassRpt'!$E$3:$EI$19,17,FALSE),0)</f>
        <v>-2842.4</v>
      </c>
    </row>
    <row r="66" spans="4:11" x14ac:dyDescent="0.55000000000000004">
      <c r="D66" s="15" t="s">
        <v>107</v>
      </c>
      <c r="E66" s="9" t="s">
        <v>29</v>
      </c>
      <c r="F66" s="1">
        <f>IFERROR(HLOOKUP($E66,'Current Year-P&amp;LbyClassRpt'!$E$3:$CC$19,8,FALSE),0)</f>
        <v>0</v>
      </c>
      <c r="G66" s="1">
        <f>-IFERROR(HLOOKUP($E66,'Current Year-P&amp;LbyClassRpt'!$E$3:$CC$19,16,FALSE),0)</f>
        <v>-1245.75</v>
      </c>
      <c r="H66" s="6">
        <f t="shared" si="18"/>
        <v>-1245.75</v>
      </c>
      <c r="I66" s="6"/>
      <c r="J66" s="6">
        <f>IFERROR(HLOOKUP(E66,'Prior Year-P&amp;LbyClassRpt'!$E$3:$EI$19,17,FALSE),0)</f>
        <v>-1865</v>
      </c>
      <c r="K66" t="s">
        <v>264</v>
      </c>
    </row>
    <row r="67" spans="4:11" x14ac:dyDescent="0.55000000000000004">
      <c r="D67" s="15" t="s">
        <v>107</v>
      </c>
      <c r="E67" s="9" t="s">
        <v>36</v>
      </c>
      <c r="F67" s="1">
        <f>IFERROR(HLOOKUP($E67,'Current Year-P&amp;LbyClassRpt'!$E$3:$CC$19,8,FALSE),0)</f>
        <v>0</v>
      </c>
      <c r="G67" s="1">
        <f>-IFERROR(HLOOKUP($E67,'Current Year-P&amp;LbyClassRpt'!$E$3:$CC$19,16,FALSE),0)</f>
        <v>0</v>
      </c>
      <c r="H67" s="6">
        <f t="shared" si="18"/>
        <v>0</v>
      </c>
      <c r="I67" s="6"/>
      <c r="J67" s="6">
        <f>IFERROR(HLOOKUP(E67,'Prior Year-P&amp;LbyClassRpt'!$E$3:$EI$19,17,FALSE),0)</f>
        <v>318.45999999999998</v>
      </c>
    </row>
    <row r="68" spans="4:11" x14ac:dyDescent="0.55000000000000004">
      <c r="D68" s="15" t="s">
        <v>107</v>
      </c>
      <c r="E68" s="9" t="s">
        <v>37</v>
      </c>
      <c r="F68" s="1">
        <f>IFERROR(HLOOKUP($E68,'Current Year-P&amp;LbyClassRpt'!$E$3:$CC$19,8,FALSE),0)</f>
        <v>0</v>
      </c>
      <c r="G68" s="1">
        <f>-IFERROR(HLOOKUP($E68,'Current Year-P&amp;LbyClassRpt'!$E$3:$CC$19,16,FALSE),0)</f>
        <v>0</v>
      </c>
      <c r="H68" s="6">
        <f t="shared" ref="H68" si="21">SUM(F68:G68)</f>
        <v>0</v>
      </c>
      <c r="I68" s="6"/>
      <c r="J68" s="6">
        <f>IFERROR(HLOOKUP(E68,'Prior Year-P&amp;LbyClassRpt'!$E$3:$EI$19,17,FALSE),0)</f>
        <v>358.65</v>
      </c>
    </row>
    <row r="69" spans="4:11" x14ac:dyDescent="0.55000000000000004">
      <c r="D69" s="15" t="s">
        <v>107</v>
      </c>
      <c r="E69" s="9" t="s">
        <v>40</v>
      </c>
      <c r="F69" s="1">
        <f>IFERROR(HLOOKUP($E69,'Current Year-P&amp;LbyClassRpt'!$E$3:$CC$19,8,FALSE),0)</f>
        <v>0</v>
      </c>
      <c r="G69" s="1">
        <f>-IFERROR(HLOOKUP($E69,'Current Year-P&amp;LbyClassRpt'!$E$3:$CC$19,16,FALSE),0)</f>
        <v>-2203.63</v>
      </c>
      <c r="H69" s="6">
        <f>SUM(F69:G69)</f>
        <v>-2203.63</v>
      </c>
      <c r="I69" s="6"/>
      <c r="J69" s="6">
        <f>IFERROR(HLOOKUP(E69,'Prior Year-P&amp;LbyClassRpt'!$E$3:$EI$19,17,FALSE),0)</f>
        <v>0</v>
      </c>
    </row>
    <row r="70" spans="4:11" x14ac:dyDescent="0.55000000000000004">
      <c r="D70" s="15" t="s">
        <v>107</v>
      </c>
      <c r="E70" s="9" t="s">
        <v>48</v>
      </c>
      <c r="F70" s="1">
        <f>IFERROR(HLOOKUP($E70,'Current Year-P&amp;LbyClassRpt'!$E$3:$CC$19,8,FALSE),0)</f>
        <v>0</v>
      </c>
      <c r="G70" s="1">
        <f>-IFERROR(HLOOKUP($E70,'Current Year-P&amp;LbyClassRpt'!$E$3:$CC$19,16,FALSE),0)</f>
        <v>2200</v>
      </c>
      <c r="H70" s="6">
        <f t="shared" si="18"/>
        <v>2200</v>
      </c>
      <c r="I70" s="6"/>
      <c r="J70" s="6">
        <f>IFERROR(HLOOKUP(E70,'Prior Year-P&amp;LbyClassRpt'!$E$3:$EI$19,17,FALSE),0)</f>
        <v>-5310.76</v>
      </c>
      <c r="K70" t="s">
        <v>265</v>
      </c>
    </row>
    <row r="71" spans="4:11" x14ac:dyDescent="0.55000000000000004">
      <c r="D71" s="15" t="s">
        <v>107</v>
      </c>
      <c r="E71" s="9" t="s">
        <v>55</v>
      </c>
      <c r="F71" s="1">
        <f>IFERROR(HLOOKUP($E71,'Current Year-P&amp;LbyClassRpt'!$E$3:$CC$19,8,FALSE),0)</f>
        <v>0</v>
      </c>
      <c r="G71" s="1">
        <f>-IFERROR(HLOOKUP($E71,'Current Year-P&amp;LbyClassRpt'!$E$3:$CC$19,16,FALSE),0)</f>
        <v>-600</v>
      </c>
      <c r="H71" s="6">
        <f t="shared" si="18"/>
        <v>-600</v>
      </c>
      <c r="I71" s="6"/>
      <c r="J71" s="6">
        <f>IFERROR(HLOOKUP(E71,'Prior Year-P&amp;LbyClassRpt'!$E$3:$EI$19,17,FALSE),0)</f>
        <v>-1000</v>
      </c>
    </row>
    <row r="72" spans="4:11" x14ac:dyDescent="0.55000000000000004">
      <c r="D72" s="15" t="s">
        <v>107</v>
      </c>
      <c r="E72" s="9" t="s">
        <v>248</v>
      </c>
      <c r="F72" s="1">
        <f>IFERROR(HLOOKUP($E72,'Current Year-P&amp;LbyClassRpt'!$E$3:$CC$19,8,FALSE),0)</f>
        <v>0</v>
      </c>
      <c r="G72" s="1">
        <f>-IFERROR(HLOOKUP($E72,'Current Year-P&amp;LbyClassRpt'!$E$3:$CC$19,16,FALSE),0)</f>
        <v>0</v>
      </c>
      <c r="H72" s="6">
        <f>SUM(F72:G72)</f>
        <v>0</v>
      </c>
      <c r="I72" s="6"/>
      <c r="J72" s="6">
        <f>IFERROR(HLOOKUP(E72,'Prior Year-P&amp;LbyClassRpt'!$E$3:$EI$19,17,FALSE),0)</f>
        <v>137.44</v>
      </c>
    </row>
    <row r="73" spans="4:11" x14ac:dyDescent="0.55000000000000004">
      <c r="D73" s="15" t="s">
        <v>107</v>
      </c>
      <c r="E73" s="9" t="s">
        <v>69</v>
      </c>
      <c r="F73" s="1">
        <f>IFERROR(HLOOKUP($E73,'Current Year-P&amp;LbyClassRpt'!$E$3:$CC$19,8,FALSE),0)</f>
        <v>0</v>
      </c>
      <c r="G73" s="1">
        <f>-IFERROR(HLOOKUP($E73,'Current Year-P&amp;LbyClassRpt'!$E$3:$CC$19,16,FALSE),0)</f>
        <v>-2058.02</v>
      </c>
      <c r="H73" s="6">
        <f t="shared" si="18"/>
        <v>-2058.02</v>
      </c>
      <c r="I73" s="6"/>
      <c r="J73" s="6">
        <f>IFERROR(HLOOKUP(E73,'Prior Year-P&amp;LbyClassRpt'!$E$3:$EI$19,17,FALSE),0)</f>
        <v>-3308.7</v>
      </c>
    </row>
    <row r="74" spans="4:11" x14ac:dyDescent="0.55000000000000004">
      <c r="D74" s="15" t="s">
        <v>107</v>
      </c>
      <c r="E74" s="9" t="s">
        <v>80</v>
      </c>
      <c r="F74" s="1">
        <f>IFERROR(HLOOKUP($E74,'Current Year-P&amp;LbyClassRpt'!$E$3:$CC$19,8,FALSE),0)</f>
        <v>0</v>
      </c>
      <c r="G74" s="1">
        <f>-IFERROR(HLOOKUP($E74,'Current Year-P&amp;LbyClassRpt'!$E$3:$CC$19,16,FALSE),0)</f>
        <v>0</v>
      </c>
      <c r="H74" s="6">
        <f>SUM(F74:G74)</f>
        <v>0</v>
      </c>
      <c r="I74" s="6"/>
      <c r="J74" s="6">
        <f>IFERROR(HLOOKUP(E74,'Prior Year-P&amp;LbyClassRpt'!$E$3:$EI$19,17,FALSE),0)-100</f>
        <v>159.25</v>
      </c>
    </row>
    <row r="75" spans="4:11" x14ac:dyDescent="0.55000000000000004">
      <c r="D75" s="15" t="s">
        <v>107</v>
      </c>
      <c r="E75" s="9" t="s">
        <v>87</v>
      </c>
      <c r="F75" s="1">
        <f>IFERROR(HLOOKUP($E75,'Current Year-P&amp;LbyClassRpt'!$E$3:$CC$19,8,FALSE),0)</f>
        <v>0</v>
      </c>
      <c r="G75" s="1">
        <f>-IFERROR(HLOOKUP($E75,'Current Year-P&amp;LbyClassRpt'!$E$3:$CC$19,16,FALSE),0)</f>
        <v>-175</v>
      </c>
      <c r="H75" s="6">
        <f t="shared" si="18"/>
        <v>-175</v>
      </c>
      <c r="I75" s="6"/>
      <c r="J75" s="6">
        <f>IFERROR(HLOOKUP(E75,'Prior Year-P&amp;LbyClassRpt'!$E$3:$EI$19,17,FALSE),0)</f>
        <v>-165</v>
      </c>
    </row>
    <row r="76" spans="4:11" x14ac:dyDescent="0.55000000000000004">
      <c r="D76" s="15" t="s">
        <v>107</v>
      </c>
      <c r="E76" s="9" t="s">
        <v>90</v>
      </c>
      <c r="F76" s="1">
        <f>IFERROR(HLOOKUP($E76,'Current Year-P&amp;LbyClassRpt'!$E$3:$CC$19,8,FALSE),0)</f>
        <v>0</v>
      </c>
      <c r="G76" s="1">
        <f>-IFERROR(HLOOKUP($E76,'Current Year-P&amp;LbyClassRpt'!$E$3:$CC$19,16,FALSE),0)</f>
        <v>-1370.99</v>
      </c>
      <c r="H76" s="6">
        <f t="shared" si="18"/>
        <v>-1370.99</v>
      </c>
      <c r="I76" s="6"/>
      <c r="J76" s="6">
        <f>IFERROR(HLOOKUP(E76,'Prior Year-P&amp;LbyClassRpt'!$E$3:$EI$19,17,FALSE),0)</f>
        <v>-251.26</v>
      </c>
      <c r="K76" t="s">
        <v>263</v>
      </c>
    </row>
    <row r="77" spans="4:11" x14ac:dyDescent="0.55000000000000004">
      <c r="D77" s="15" t="s">
        <v>107</v>
      </c>
      <c r="E77" s="9" t="s">
        <v>93</v>
      </c>
      <c r="F77" s="1">
        <f>IFERROR(HLOOKUP($E77,'Current Year-P&amp;LbyClassRpt'!$E$3:$CC$19,8,FALSE),0)</f>
        <v>0</v>
      </c>
      <c r="G77" s="1">
        <f>-IFERROR(HLOOKUP($E77,'Current Year-P&amp;LbyClassRpt'!$E$3:$CC$19,16,FALSE),0)</f>
        <v>0</v>
      </c>
      <c r="H77" s="6">
        <f>SUM(F77:G77)</f>
        <v>0</v>
      </c>
      <c r="I77" s="6"/>
      <c r="J77" s="6">
        <f>IFERROR(HLOOKUP(E77,'Prior Year-P&amp;LbyClassRpt'!$E$3:$EI$19,17,FALSE),0)</f>
        <v>-93.38</v>
      </c>
    </row>
    <row r="78" spans="4:11" x14ac:dyDescent="0.55000000000000004">
      <c r="D78" s="15" t="s">
        <v>107</v>
      </c>
      <c r="E78" s="9" t="s">
        <v>95</v>
      </c>
      <c r="F78" s="1">
        <f>IFERROR(HLOOKUP($E78,'Current Year-P&amp;LbyClassRpt'!$E$3:$CC$19,8,FALSE),0)</f>
        <v>220</v>
      </c>
      <c r="G78" s="1">
        <f>-IFERROR(HLOOKUP($E78,'Current Year-P&amp;LbyClassRpt'!$E$3:$CC$19,16,FALSE),0)</f>
        <v>-2283.8000000000002</v>
      </c>
      <c r="H78" s="6">
        <f t="shared" ref="H78:H79" si="22">SUM(F78:G78)</f>
        <v>-2063.8000000000002</v>
      </c>
      <c r="I78" s="6"/>
      <c r="J78" s="6">
        <f>IFERROR(HLOOKUP(E78,'Prior Year-P&amp;LbyClassRpt'!$E$3:$EI$19,17,FALSE),0)</f>
        <v>-1860</v>
      </c>
    </row>
    <row r="79" spans="4:11" x14ac:dyDescent="0.55000000000000004">
      <c r="D79" s="15" t="s">
        <v>107</v>
      </c>
      <c r="E79" s="9" t="s">
        <v>100</v>
      </c>
      <c r="F79" s="1">
        <f>IFERROR(HLOOKUP($E79,'Current Year-P&amp;LbyClassRpt'!$E$3:$CC$19,8,FALSE),0)</f>
        <v>2406.7399999999998</v>
      </c>
      <c r="G79" s="1">
        <f>-IFERROR(HLOOKUP($E79,'Current Year-P&amp;LbyClassRpt'!$E$3:$CC$19,16,FALSE),0)</f>
        <v>-2115.2199999999998</v>
      </c>
      <c r="H79" s="6">
        <f t="shared" si="22"/>
        <v>291.52</v>
      </c>
      <c r="I79" s="6"/>
      <c r="J79" s="6">
        <f>IFERROR(HLOOKUP(E79,'Prior Year-P&amp;LbyClassRpt'!$E$3:$EI$19,17,FALSE),0)</f>
        <v>2720.37</v>
      </c>
    </row>
    <row r="80" spans="4:11" x14ac:dyDescent="0.55000000000000004">
      <c r="D80" s="15" t="s">
        <v>107</v>
      </c>
      <c r="E80" s="9" t="s">
        <v>180</v>
      </c>
      <c r="F80" s="1">
        <f>IFERROR(HLOOKUP($E80,'Current Year-P&amp;LbyClassRpt'!$E$3:$CC$19,8,FALSE),0)</f>
        <v>0</v>
      </c>
      <c r="G80" s="1">
        <f>-IFERROR(HLOOKUP($E80,'Current Year-P&amp;LbyClassRpt'!$E$3:$CC$19,16,FALSE),0)</f>
        <v>0</v>
      </c>
      <c r="H80" s="6">
        <f t="shared" si="18"/>
        <v>0</v>
      </c>
      <c r="I80" s="6"/>
      <c r="J80" s="6">
        <f>IFERROR(HLOOKUP(E80,'Prior Year-P&amp;LbyClassRpt'!$E$3:$EI$19,17,FALSE),0)</f>
        <v>0</v>
      </c>
    </row>
    <row r="81" spans="4:11" x14ac:dyDescent="0.55000000000000004">
      <c r="E81" s="9"/>
      <c r="F81" s="1"/>
      <c r="G81" s="1"/>
      <c r="H81" s="6"/>
      <c r="I81" s="6"/>
      <c r="J81" s="6"/>
    </row>
    <row r="82" spans="4:11" x14ac:dyDescent="0.55000000000000004">
      <c r="D82" s="12" t="s">
        <v>178</v>
      </c>
      <c r="E82" s="12"/>
      <c r="F82" s="14">
        <f>SUM(F83:F84)</f>
        <v>0</v>
      </c>
      <c r="G82" s="14">
        <f>SUM(G83:G84)</f>
        <v>-11016.14</v>
      </c>
      <c r="H82" s="13">
        <f t="shared" ref="H82" si="23">SUM(F82:G82)</f>
        <v>-11016.14</v>
      </c>
      <c r="I82" s="13">
        <f>SUM(I83:I84)</f>
        <v>0</v>
      </c>
      <c r="J82" s="13">
        <f>SUM(J83:J84)</f>
        <v>-2666.24</v>
      </c>
      <c r="K82" s="11"/>
    </row>
    <row r="83" spans="4:11" ht="28.8" x14ac:dyDescent="0.55000000000000004">
      <c r="D83" s="15" t="s">
        <v>137</v>
      </c>
      <c r="E83" s="9" t="s">
        <v>32</v>
      </c>
      <c r="F83" s="1">
        <f>IFERROR(HLOOKUP($E83,'Current Year-P&amp;LbyClassRpt'!$E$3:$CC$19,8,FALSE),0)</f>
        <v>0</v>
      </c>
      <c r="G83" s="1">
        <f>-IFERROR(HLOOKUP($E83,'Current Year-P&amp;LbyClassRpt'!$E$3:$CC$19,16,FALSE),0)</f>
        <v>-10016.14</v>
      </c>
      <c r="H83" s="6">
        <f t="shared" ref="H83:H84" si="24">SUM(F83:G83)</f>
        <v>-10016.14</v>
      </c>
      <c r="I83" s="6"/>
      <c r="J83" s="6">
        <f>IFERROR(HLOOKUP(E83,'Prior Year-P&amp;LbyClassRpt'!$E$3:$EI$19,17,FALSE),0)</f>
        <v>-1666.24</v>
      </c>
      <c r="K83" s="78" t="s">
        <v>270</v>
      </c>
    </row>
    <row r="84" spans="4:11" x14ac:dyDescent="0.55000000000000004">
      <c r="D84" s="15" t="s">
        <v>137</v>
      </c>
      <c r="E84" s="9" t="s">
        <v>81</v>
      </c>
      <c r="F84" s="1">
        <f>IFERROR(HLOOKUP($E84,'Current Year-P&amp;LbyClassRpt'!$E$3:$CC$19,8,FALSE),0)</f>
        <v>0</v>
      </c>
      <c r="G84" s="1">
        <f>-IFERROR(HLOOKUP($E84,'Current Year-P&amp;LbyClassRpt'!$E$3:$CC$19,16,FALSE),0)</f>
        <v>-1000</v>
      </c>
      <c r="H84" s="6">
        <f t="shared" si="24"/>
        <v>-1000</v>
      </c>
      <c r="I84" s="6"/>
      <c r="J84" s="6">
        <f>IFERROR(HLOOKUP(E84,'Prior Year-P&amp;LbyClassRpt'!$E$3:$EI$19,17,FALSE),0)</f>
        <v>-1000</v>
      </c>
    </row>
    <row r="85" spans="4:11" x14ac:dyDescent="0.55000000000000004">
      <c r="E85" s="9"/>
      <c r="F85" s="1"/>
      <c r="G85" s="1"/>
      <c r="H85" s="6"/>
      <c r="I85" s="6"/>
      <c r="J85" s="6"/>
    </row>
    <row r="86" spans="4:11" x14ac:dyDescent="0.55000000000000004">
      <c r="D86" s="12" t="s">
        <v>115</v>
      </c>
      <c r="E86" s="12"/>
      <c r="F86" s="14">
        <f>SUM(F87:F91)</f>
        <v>0</v>
      </c>
      <c r="G86" s="14">
        <f>SUM(G87:G91)</f>
        <v>-886.25</v>
      </c>
      <c r="H86" s="13">
        <f t="shared" ref="H86:H91" si="25">SUM(F86:G86)</f>
        <v>-886.25</v>
      </c>
      <c r="I86" s="13">
        <f>SUM(I87:I91)</f>
        <v>0</v>
      </c>
      <c r="J86" s="13">
        <f>SUM(J87:J91)</f>
        <v>-1798.56</v>
      </c>
      <c r="K86" s="11"/>
    </row>
    <row r="87" spans="4:11" x14ac:dyDescent="0.55000000000000004">
      <c r="D87" s="15" t="s">
        <v>116</v>
      </c>
      <c r="E87" s="9" t="s">
        <v>8</v>
      </c>
      <c r="F87" s="1">
        <f>IFERROR(HLOOKUP($E87,'Current Year-P&amp;LbyClassRpt'!$E$3:$CC$19,8,FALSE),0)</f>
        <v>0</v>
      </c>
      <c r="G87" s="1">
        <f>-IFERROR(HLOOKUP($E87,'Current Year-P&amp;LbyClassRpt'!$E$3:$CC$19,16,FALSE),0)</f>
        <v>-68.11</v>
      </c>
      <c r="H87" s="6">
        <f t="shared" si="25"/>
        <v>-68.11</v>
      </c>
      <c r="I87" s="6"/>
      <c r="J87" s="6">
        <f>IFERROR(HLOOKUP(E87,'Prior Year-P&amp;LbyClassRpt'!$E$3:$EI$19,17,FALSE),0)</f>
        <v>-210.41</v>
      </c>
    </row>
    <row r="88" spans="4:11" x14ac:dyDescent="0.55000000000000004">
      <c r="D88" s="15" t="s">
        <v>116</v>
      </c>
      <c r="E88" s="9" t="s">
        <v>52</v>
      </c>
      <c r="F88" s="1">
        <f>IFERROR(HLOOKUP($E88,'Current Year-P&amp;LbyClassRpt'!$E$3:$CC$19,8,FALSE),0)</f>
        <v>0</v>
      </c>
      <c r="G88" s="1">
        <f>-IFERROR(HLOOKUP($E88,'Current Year-P&amp;LbyClassRpt'!$E$3:$CC$19,16,FALSE),0)</f>
        <v>-187</v>
      </c>
      <c r="H88" s="6">
        <f t="shared" si="25"/>
        <v>-187</v>
      </c>
      <c r="I88" s="6"/>
      <c r="J88" s="6">
        <f>IFERROR(HLOOKUP(E88,'Prior Year-P&amp;LbyClassRpt'!$E$3:$EI$19,17,FALSE),0)</f>
        <v>-187</v>
      </c>
    </row>
    <row r="89" spans="4:11" x14ac:dyDescent="0.55000000000000004">
      <c r="D89" s="15" t="s">
        <v>116</v>
      </c>
      <c r="E89" s="9" t="s">
        <v>58</v>
      </c>
      <c r="F89" s="1">
        <f>IFERROR(HLOOKUP($E89,'Current Year-P&amp;LbyClassRpt'!$E$3:$CC$19,8,FALSE),0)</f>
        <v>0</v>
      </c>
      <c r="G89" s="1">
        <f>-IFERROR(HLOOKUP($E89,'Current Year-P&amp;LbyClassRpt'!$E$3:$CC$19,16,FALSE),0)</f>
        <v>-168</v>
      </c>
      <c r="H89" s="6">
        <f t="shared" si="25"/>
        <v>-168</v>
      </c>
      <c r="I89" s="6"/>
      <c r="J89" s="6">
        <f>IFERROR(HLOOKUP(E89,'Prior Year-P&amp;LbyClassRpt'!$E$3:$EI$19,17,FALSE),0)</f>
        <v>-138</v>
      </c>
    </row>
    <row r="90" spans="4:11" x14ac:dyDescent="0.55000000000000004">
      <c r="D90" s="15" t="s">
        <v>116</v>
      </c>
      <c r="E90" s="9" t="s">
        <v>65</v>
      </c>
      <c r="F90" s="1">
        <f>IFERROR(HLOOKUP($E90,'Current Year-P&amp;LbyClassRpt'!$E$3:$CC$19,8,FALSE),0)</f>
        <v>0</v>
      </c>
      <c r="G90" s="1">
        <f>-IFERROR(HLOOKUP($E90,'Current Year-P&amp;LbyClassRpt'!$E$3:$CC$19,16,FALSE),0)</f>
        <v>-463.14</v>
      </c>
      <c r="H90" s="6">
        <f t="shared" ref="H90" si="26">SUM(F90:G90)</f>
        <v>-463.14</v>
      </c>
      <c r="I90" s="6"/>
      <c r="J90" s="6">
        <f>IFERROR(HLOOKUP(E90,'Prior Year-P&amp;LbyClassRpt'!$E$3:$EI$19,17,FALSE),0)</f>
        <v>-1263.1500000000001</v>
      </c>
    </row>
    <row r="91" spans="4:11" x14ac:dyDescent="0.55000000000000004">
      <c r="D91" s="15" t="s">
        <v>61</v>
      </c>
      <c r="E91" s="9" t="s">
        <v>61</v>
      </c>
      <c r="F91" s="1">
        <f>IFERROR(HLOOKUP($E91,'Current Year-P&amp;LbyClassRpt'!$E$3:$CC$19,8,FALSE),0)</f>
        <v>0</v>
      </c>
      <c r="G91" s="1">
        <f>-IFERROR(HLOOKUP($E91,'Current Year-P&amp;LbyClassRpt'!$E$3:$CC$19,16,FALSE),0)</f>
        <v>0</v>
      </c>
      <c r="H91" s="7">
        <f t="shared" si="25"/>
        <v>0</v>
      </c>
      <c r="I91" s="7"/>
      <c r="J91" s="7">
        <f>IFERROR(HLOOKUP(E91,'Prior Year-P&amp;LbyClassRpt'!$E$3:$EI$19,17,FALSE),0)</f>
        <v>0</v>
      </c>
    </row>
    <row r="92" spans="4:11" collapsed="1" x14ac:dyDescent="0.55000000000000004">
      <c r="E92" s="9"/>
      <c r="F92" s="1"/>
      <c r="G92" s="1"/>
      <c r="H92" s="16"/>
      <c r="I92" s="16"/>
      <c r="J92" s="16"/>
    </row>
    <row r="93" spans="4:11" hidden="1" outlineLevel="1" x14ac:dyDescent="0.55000000000000004">
      <c r="D93" s="15" t="s">
        <v>111</v>
      </c>
      <c r="E93" s="9" t="s">
        <v>158</v>
      </c>
      <c r="F93" s="1">
        <f>IFERROR(HLOOKUP($E93,'Current Year-P&amp;LbyClassRpt'!$E$3:$CC$19,8,FALSE),0)</f>
        <v>0</v>
      </c>
      <c r="G93" s="1">
        <f>-IFERROR(HLOOKUP($E93,'Current Year-P&amp;LbyClassRpt'!$E$3:$CC$19,16,FALSE),0)</f>
        <v>0</v>
      </c>
      <c r="H93" s="6">
        <f t="shared" ref="H93:H104" si="27">SUM(F93:G93)</f>
        <v>0</v>
      </c>
      <c r="I93" s="6"/>
      <c r="J93" s="6">
        <f>IFERROR(HLOOKUP(E93,'Prior Year-P&amp;LbyClassRpt'!$E$3:$EI$19,17,FALSE),0)</f>
        <v>0</v>
      </c>
    </row>
    <row r="94" spans="4:11" hidden="1" outlineLevel="1" x14ac:dyDescent="0.55000000000000004">
      <c r="D94" s="15" t="s">
        <v>111</v>
      </c>
      <c r="E94" s="9" t="s">
        <v>241</v>
      </c>
      <c r="F94" s="1">
        <f>IFERROR(HLOOKUP($E94,'Current Year-P&amp;LbyClassRpt'!$E$3:$CC$19,8,FALSE),0)</f>
        <v>0</v>
      </c>
      <c r="G94" s="1">
        <f>-IFERROR(HLOOKUP($E94,'Current Year-P&amp;LbyClassRpt'!$E$3:$CC$19,16,FALSE),0)</f>
        <v>0</v>
      </c>
      <c r="H94" s="6">
        <f t="shared" si="27"/>
        <v>0</v>
      </c>
      <c r="I94" s="6"/>
      <c r="J94" s="6">
        <f>IFERROR(HLOOKUP(E94,'Prior Year-P&amp;LbyClassRpt'!$E$3:$EI$19,17,FALSE),0)</f>
        <v>0</v>
      </c>
    </row>
    <row r="95" spans="4:11" hidden="1" outlineLevel="1" x14ac:dyDescent="0.55000000000000004">
      <c r="D95" s="15" t="s">
        <v>111</v>
      </c>
      <c r="E95" s="9" t="s">
        <v>53</v>
      </c>
      <c r="F95" s="1">
        <f>IFERROR(HLOOKUP($E95,'Current Year-P&amp;LbyClassRpt'!$E$3:$CC$19,8,FALSE),0)</f>
        <v>0</v>
      </c>
      <c r="G95" s="1">
        <f>-IFERROR(HLOOKUP($E95,'Current Year-P&amp;LbyClassRpt'!$E$3:$CC$19,16,FALSE),0)</f>
        <v>0</v>
      </c>
      <c r="H95" s="6">
        <f t="shared" si="27"/>
        <v>0</v>
      </c>
      <c r="I95" s="6"/>
      <c r="J95" s="6">
        <f>IFERROR(HLOOKUP(E95,'Prior Year-P&amp;LbyClassRpt'!$E$3:$EI$19,17,FALSE),0)</f>
        <v>0</v>
      </c>
    </row>
    <row r="96" spans="4:11" hidden="1" outlineLevel="1" x14ac:dyDescent="0.55000000000000004">
      <c r="D96" s="15" t="s">
        <v>111</v>
      </c>
      <c r="E96" s="9" t="s">
        <v>159</v>
      </c>
      <c r="F96" s="1">
        <f>IFERROR(HLOOKUP($E96,'Current Year-P&amp;LbyClassRpt'!$E$3:$CC$19,8,FALSE),0)</f>
        <v>0</v>
      </c>
      <c r="G96" s="1">
        <f>-IFERROR(HLOOKUP($E96,'Current Year-P&amp;LbyClassRpt'!$E$3:$CC$19,16,FALSE),0)</f>
        <v>0</v>
      </c>
      <c r="H96" s="6">
        <f t="shared" ref="H96" si="28">SUM(F96:G96)</f>
        <v>0</v>
      </c>
      <c r="I96" s="6"/>
      <c r="J96" s="6">
        <f>IFERROR(HLOOKUP(E96,'Prior Year-P&amp;LbyClassRpt'!$E$3:$EI$19,17,FALSE),0)</f>
        <v>0</v>
      </c>
    </row>
    <row r="97" spans="4:10" hidden="1" outlineLevel="1" x14ac:dyDescent="0.55000000000000004">
      <c r="D97" s="15" t="s">
        <v>111</v>
      </c>
      <c r="E97" s="9" t="s">
        <v>67</v>
      </c>
      <c r="F97" s="1">
        <f>IFERROR(HLOOKUP($E97,'Current Year-P&amp;LbyClassRpt'!$E$3:$CC$19,8,FALSE),0)</f>
        <v>0</v>
      </c>
      <c r="G97" s="1">
        <f>-IFERROR(HLOOKUP($E97,'Current Year-P&amp;LbyClassRpt'!$E$3:$CC$19,16,FALSE),0)</f>
        <v>0</v>
      </c>
      <c r="H97" s="6">
        <f t="shared" si="27"/>
        <v>0</v>
      </c>
      <c r="I97" s="6"/>
      <c r="J97" s="6">
        <f>IFERROR(HLOOKUP(E97,'Prior Year-P&amp;LbyClassRpt'!$E$3:$EI$19,17,FALSE),0)</f>
        <v>0</v>
      </c>
    </row>
    <row r="98" spans="4:10" hidden="1" outlineLevel="1" x14ac:dyDescent="0.55000000000000004">
      <c r="D98" s="15" t="s">
        <v>111</v>
      </c>
      <c r="E98" s="9" t="s">
        <v>149</v>
      </c>
      <c r="F98" s="1">
        <f>IFERROR(HLOOKUP($E98,'Current Year-P&amp;LbyClassRpt'!$E$3:$CC$19,8,FALSE),0)</f>
        <v>0</v>
      </c>
      <c r="G98" s="1">
        <f>-IFERROR(HLOOKUP($E98,'Current Year-P&amp;LbyClassRpt'!$E$3:$CC$19,16,FALSE),0)</f>
        <v>0</v>
      </c>
      <c r="H98" s="6">
        <f t="shared" si="27"/>
        <v>0</v>
      </c>
      <c r="I98" s="6"/>
      <c r="J98" s="6">
        <f>IFERROR(HLOOKUP(E98,'Prior Year-P&amp;LbyClassRpt'!$E$3:$EI$19,17,FALSE),0)</f>
        <v>0</v>
      </c>
    </row>
    <row r="99" spans="4:10" hidden="1" outlineLevel="1" x14ac:dyDescent="0.55000000000000004">
      <c r="D99" s="15" t="s">
        <v>111</v>
      </c>
      <c r="E99" s="9" t="s">
        <v>70</v>
      </c>
      <c r="F99" s="1">
        <f>IFERROR(HLOOKUP($E99,'Current Year-P&amp;LbyClassRpt'!$E$3:$CC$19,8,FALSE),0)</f>
        <v>0</v>
      </c>
      <c r="G99" s="1">
        <f>-IFERROR(HLOOKUP($E99,'Current Year-P&amp;LbyClassRpt'!$E$3:$CC$19,16,FALSE),0)</f>
        <v>0</v>
      </c>
      <c r="H99" s="6">
        <f t="shared" si="27"/>
        <v>0</v>
      </c>
      <c r="I99" s="6"/>
      <c r="J99" s="6">
        <f>IFERROR(HLOOKUP(E99,'Prior Year-P&amp;LbyClassRpt'!$E$3:$EI$19,17,FALSE),0)</f>
        <v>0</v>
      </c>
    </row>
    <row r="100" spans="4:10" hidden="1" outlineLevel="1" x14ac:dyDescent="0.55000000000000004">
      <c r="D100" s="15" t="s">
        <v>111</v>
      </c>
      <c r="E100" s="9" t="s">
        <v>176</v>
      </c>
      <c r="F100" s="1">
        <f>IFERROR(HLOOKUP($E100,'Current Year-P&amp;LbyClassRpt'!$E$3:$CC$19,8,FALSE),0)</f>
        <v>0</v>
      </c>
      <c r="G100" s="1">
        <f>-IFERROR(HLOOKUP($E100,'Current Year-P&amp;LbyClassRpt'!$E$3:$CC$19,16,FALSE),0)</f>
        <v>0</v>
      </c>
      <c r="H100" s="6">
        <f t="shared" si="27"/>
        <v>0</v>
      </c>
      <c r="I100" s="6"/>
      <c r="J100" s="6">
        <f>IFERROR(HLOOKUP(E100,'Prior Year-P&amp;LbyClassRpt'!$E$3:$EI$19,17,FALSE),0)</f>
        <v>0</v>
      </c>
    </row>
    <row r="101" spans="4:10" hidden="1" outlineLevel="1" x14ac:dyDescent="0.55000000000000004">
      <c r="D101" s="15" t="s">
        <v>111</v>
      </c>
      <c r="E101" s="9" t="s">
        <v>128</v>
      </c>
      <c r="F101" s="1">
        <f>IFERROR(HLOOKUP($E101,'Current Year-P&amp;LbyClassRpt'!$E$3:$CC$19,8,FALSE),0)</f>
        <v>0</v>
      </c>
      <c r="G101" s="1">
        <f>-IFERROR(HLOOKUP($E101,'Current Year-P&amp;LbyClassRpt'!$E$3:$CC$19,16,FALSE),0)</f>
        <v>0</v>
      </c>
      <c r="H101" s="6">
        <f t="shared" si="27"/>
        <v>0</v>
      </c>
      <c r="I101" s="6"/>
      <c r="J101" s="6">
        <f>IFERROR(HLOOKUP(E101,'Prior Year-P&amp;LbyClassRpt'!$E$3:$EI$19,17,FALSE),0)</f>
        <v>0</v>
      </c>
    </row>
    <row r="102" spans="4:10" hidden="1" outlineLevel="1" x14ac:dyDescent="0.55000000000000004">
      <c r="D102" s="15" t="s">
        <v>111</v>
      </c>
      <c r="E102" s="9" t="s">
        <v>86</v>
      </c>
      <c r="F102" s="1">
        <f>IFERROR(HLOOKUP($E102,'Current Year-P&amp;LbyClassRpt'!$E$3:$CC$19,8,FALSE),0)</f>
        <v>0</v>
      </c>
      <c r="G102" s="1">
        <f>-IFERROR(HLOOKUP($E102,'Current Year-P&amp;LbyClassRpt'!$E$3:$CC$19,16,FALSE),0)</f>
        <v>0</v>
      </c>
      <c r="H102" s="6">
        <f t="shared" si="27"/>
        <v>0</v>
      </c>
      <c r="I102" s="6"/>
      <c r="J102" s="6">
        <f>IFERROR(HLOOKUP(E102,'Prior Year-P&amp;LbyClassRpt'!$E$3:$EI$19,17,FALSE),0)</f>
        <v>0</v>
      </c>
    </row>
    <row r="103" spans="4:10" hidden="1" outlineLevel="1" x14ac:dyDescent="0.55000000000000004">
      <c r="D103" s="15" t="s">
        <v>111</v>
      </c>
      <c r="E103" s="9" t="s">
        <v>92</v>
      </c>
      <c r="F103" s="1">
        <f>IFERROR(HLOOKUP($E103,'Current Year-P&amp;LbyClassRpt'!$E$3:$CC$19,8,FALSE),0)</f>
        <v>0</v>
      </c>
      <c r="G103" s="1">
        <f>-IFERROR(HLOOKUP($E103,'Current Year-P&amp;LbyClassRpt'!$E$3:$CC$19,16,FALSE),0)</f>
        <v>0</v>
      </c>
      <c r="H103" s="6">
        <f t="shared" si="27"/>
        <v>0</v>
      </c>
      <c r="I103" s="6"/>
      <c r="J103" s="6">
        <f>IFERROR(HLOOKUP(E103,'Prior Year-P&amp;LbyClassRpt'!$E$3:$EI$19,17,FALSE),0)</f>
        <v>0</v>
      </c>
    </row>
    <row r="104" spans="4:10" hidden="1" outlineLevel="1" x14ac:dyDescent="0.55000000000000004">
      <c r="D104" s="15" t="s">
        <v>111</v>
      </c>
      <c r="E104" s="9" t="s">
        <v>177</v>
      </c>
      <c r="F104" s="1">
        <f>IFERROR(HLOOKUP($E104,'Current Year-P&amp;LbyClassRpt'!$E$3:$CC$19,8,FALSE),0)</f>
        <v>0</v>
      </c>
      <c r="G104" s="1">
        <f>-IFERROR(HLOOKUP($E104,'Current Year-P&amp;LbyClassRpt'!$E$3:$CC$19,16,FALSE),0)</f>
        <v>0</v>
      </c>
      <c r="H104" s="6">
        <f t="shared" si="27"/>
        <v>0</v>
      </c>
      <c r="I104" s="6"/>
      <c r="J104" s="6">
        <f>IFERROR(HLOOKUP(E104,'Prior Year-P&amp;LbyClassRpt'!$E$3:$EI$19,17,FALSE),0)</f>
        <v>0</v>
      </c>
    </row>
    <row r="105" spans="4:10" hidden="1" outlineLevel="1" x14ac:dyDescent="0.55000000000000004">
      <c r="D105" s="15" t="s">
        <v>107</v>
      </c>
      <c r="E105" s="9" t="s">
        <v>33</v>
      </c>
      <c r="F105" s="1">
        <f>IFERROR(HLOOKUP($E105,'Current Year-P&amp;LbyClassRpt'!$E$3:$CC$19,8,FALSE),0)</f>
        <v>0</v>
      </c>
      <c r="G105" s="1">
        <f>-IFERROR(HLOOKUP($E105,'Current Year-P&amp;LbyClassRpt'!$E$3:$CC$19,16,FALSE),0)</f>
        <v>0</v>
      </c>
      <c r="H105" s="6">
        <f t="shared" ref="H105" si="29">SUM(F105:G105)</f>
        <v>0</v>
      </c>
      <c r="I105" s="6"/>
      <c r="J105" s="6">
        <f>IFERROR(HLOOKUP(E105,'Prior Year-P&amp;LbyClassRpt'!$E$3:$EI$19,17,FALSE),0)</f>
        <v>0</v>
      </c>
    </row>
    <row r="106" spans="4:10" hidden="1" outlineLevel="1" x14ac:dyDescent="0.55000000000000004">
      <c r="D106" s="15" t="s">
        <v>107</v>
      </c>
      <c r="E106" s="9" t="s">
        <v>56</v>
      </c>
      <c r="F106" s="1">
        <f>IFERROR(HLOOKUP($E106,'Current Year-P&amp;LbyClassRpt'!$E$3:$CC$19,8,FALSE),0)</f>
        <v>0</v>
      </c>
      <c r="G106" s="1">
        <f>-IFERROR(HLOOKUP($E106,'Current Year-P&amp;LbyClassRpt'!$E$3:$CC$19,16,FALSE),0)</f>
        <v>0</v>
      </c>
      <c r="H106" s="6">
        <f>SUM(F106:G106)</f>
        <v>0</v>
      </c>
      <c r="I106" s="6"/>
      <c r="J106" s="6">
        <f>IFERROR(HLOOKUP(E106,'Prior Year-P&amp;LbyClassRpt'!$E$3:$EI$19,17,FALSE),0)</f>
        <v>0</v>
      </c>
    </row>
    <row r="107" spans="4:10" hidden="1" outlineLevel="1" x14ac:dyDescent="0.55000000000000004">
      <c r="D107" s="15" t="s">
        <v>107</v>
      </c>
      <c r="E107" s="9" t="s">
        <v>79</v>
      </c>
      <c r="F107" s="1">
        <f>IFERROR(HLOOKUP($E107,'Current Year-P&amp;LbyClassRpt'!$E$3:$CC$19,8,FALSE),0)</f>
        <v>0</v>
      </c>
      <c r="G107" s="1">
        <f>-IFERROR(HLOOKUP($E107,'Current Year-P&amp;LbyClassRpt'!$E$3:$CC$19,16,FALSE),0)</f>
        <v>0</v>
      </c>
      <c r="H107" s="6">
        <f>SUM(F107:G107)</f>
        <v>0</v>
      </c>
      <c r="I107" s="6"/>
      <c r="J107" s="6">
        <f>IFERROR(HLOOKUP(E107,'Prior Year-P&amp;LbyClassRpt'!$E$3:$EI$19,17,FALSE),0)</f>
        <v>0</v>
      </c>
    </row>
    <row r="108" spans="4:10" hidden="1" outlineLevel="1" x14ac:dyDescent="0.55000000000000004">
      <c r="D108" t="s">
        <v>113</v>
      </c>
      <c r="E108" s="9" t="s">
        <v>0</v>
      </c>
      <c r="F108" s="1">
        <f>IFERROR(HLOOKUP($E108,'Current Year-P&amp;LbyClassRpt'!$E$3:$CC$19,8,FALSE),0)</f>
        <v>0</v>
      </c>
      <c r="G108" s="1">
        <f>-IFERROR(HLOOKUP($E108,'Current Year-P&amp;LbyClassRpt'!$E$3:$CC$19,16,FALSE),0)</f>
        <v>0</v>
      </c>
      <c r="H108" s="16">
        <f t="shared" ref="H108:H129" si="30">SUM(F108:G108)</f>
        <v>0</v>
      </c>
      <c r="I108" s="16"/>
      <c r="J108" s="16"/>
    </row>
    <row r="109" spans="4:10" hidden="1" outlineLevel="1" x14ac:dyDescent="0.55000000000000004">
      <c r="D109" t="s">
        <v>113</v>
      </c>
      <c r="E109" s="9" t="s">
        <v>1</v>
      </c>
      <c r="F109" s="1">
        <f>IFERROR(HLOOKUP($E109,'Current Year-P&amp;LbyClassRpt'!$E$3:$CC$19,8,FALSE),0)</f>
        <v>0</v>
      </c>
      <c r="G109" s="1">
        <f>-IFERROR(HLOOKUP($E109,'Current Year-P&amp;LbyClassRpt'!$E$3:$CC$19,16,FALSE),0)</f>
        <v>0</v>
      </c>
      <c r="H109" s="16">
        <f t="shared" si="30"/>
        <v>0</v>
      </c>
      <c r="I109" s="16"/>
      <c r="J109" s="16"/>
    </row>
    <row r="110" spans="4:10" hidden="1" outlineLevel="1" x14ac:dyDescent="0.55000000000000004">
      <c r="D110" t="s">
        <v>113</v>
      </c>
      <c r="E110" s="9" t="s">
        <v>2</v>
      </c>
      <c r="F110" s="1">
        <f>IFERROR(HLOOKUP($E110,'Current Year-P&amp;LbyClassRpt'!$E$3:$CC$19,8,FALSE),0)</f>
        <v>0</v>
      </c>
      <c r="G110" s="1">
        <f>-IFERROR(HLOOKUP($E110,'Current Year-P&amp;LbyClassRpt'!$E$3:$CC$19,16,FALSE),0)</f>
        <v>0</v>
      </c>
      <c r="H110" s="16">
        <f t="shared" si="30"/>
        <v>0</v>
      </c>
      <c r="I110" s="16"/>
      <c r="J110" s="16"/>
    </row>
    <row r="111" spans="4:10" hidden="1" outlineLevel="1" x14ac:dyDescent="0.55000000000000004">
      <c r="D111" t="s">
        <v>113</v>
      </c>
      <c r="E111" s="9" t="s">
        <v>3</v>
      </c>
      <c r="F111" s="1">
        <f>IFERROR(HLOOKUP($E111,'Current Year-P&amp;LbyClassRpt'!$E$3:$CC$19,8,FALSE),0)</f>
        <v>0</v>
      </c>
      <c r="G111" s="1">
        <f>-IFERROR(HLOOKUP($E111,'Current Year-P&amp;LbyClassRpt'!$E$3:$CC$19,16,FALSE),0)</f>
        <v>0</v>
      </c>
      <c r="H111" s="16">
        <f t="shared" si="30"/>
        <v>0</v>
      </c>
      <c r="I111" s="16"/>
      <c r="J111" s="16"/>
    </row>
    <row r="112" spans="4:10" hidden="1" outlineLevel="1" x14ac:dyDescent="0.55000000000000004">
      <c r="D112" t="s">
        <v>113</v>
      </c>
      <c r="E112" s="9" t="s">
        <v>6</v>
      </c>
      <c r="F112" s="1">
        <f>IFERROR(HLOOKUP($E112,'Current Year-P&amp;LbyClassRpt'!$E$3:$CC$19,8,FALSE),0)</f>
        <v>0</v>
      </c>
      <c r="G112" s="1">
        <f>-IFERROR(HLOOKUP($E112,'Current Year-P&amp;LbyClassRpt'!$E$3:$CC$19,16,FALSE),0)</f>
        <v>0</v>
      </c>
      <c r="H112" s="16">
        <f t="shared" si="30"/>
        <v>0</v>
      </c>
      <c r="I112" s="16"/>
      <c r="J112" s="16"/>
    </row>
    <row r="113" spans="4:10" hidden="1" outlineLevel="1" x14ac:dyDescent="0.55000000000000004">
      <c r="D113" t="s">
        <v>113</v>
      </c>
      <c r="E113" s="9" t="s">
        <v>9</v>
      </c>
      <c r="F113" s="1">
        <f>IFERROR(HLOOKUP($E113,'Current Year-P&amp;LbyClassRpt'!$E$3:$CC$19,8,FALSE),0)</f>
        <v>0</v>
      </c>
      <c r="G113" s="1">
        <f>-IFERROR(HLOOKUP($E113,'Current Year-P&amp;LbyClassRpt'!$E$3:$CC$19,16,FALSE),0)</f>
        <v>0</v>
      </c>
      <c r="H113" s="16">
        <f t="shared" si="30"/>
        <v>0</v>
      </c>
      <c r="I113" s="16"/>
      <c r="J113" s="16"/>
    </row>
    <row r="114" spans="4:10" hidden="1" outlineLevel="1" x14ac:dyDescent="0.55000000000000004">
      <c r="D114" t="s">
        <v>113</v>
      </c>
      <c r="E114" s="9" t="s">
        <v>17</v>
      </c>
      <c r="F114" s="1">
        <f>IFERROR(HLOOKUP($E114,'Current Year-P&amp;LbyClassRpt'!$E$3:$CC$19,8,FALSE),0)</f>
        <v>0</v>
      </c>
      <c r="G114" s="1">
        <f>-IFERROR(HLOOKUP($E114,'Current Year-P&amp;LbyClassRpt'!$E$3:$CC$19,16,FALSE),0)</f>
        <v>0</v>
      </c>
      <c r="H114" s="16">
        <f t="shared" si="30"/>
        <v>0</v>
      </c>
      <c r="I114" s="16"/>
      <c r="J114" s="16"/>
    </row>
    <row r="115" spans="4:10" hidden="1" outlineLevel="1" x14ac:dyDescent="0.55000000000000004">
      <c r="D115" t="s">
        <v>113</v>
      </c>
      <c r="E115" s="9" t="s">
        <v>18</v>
      </c>
      <c r="F115" s="1">
        <f>IFERROR(HLOOKUP($E115,'Current Year-P&amp;LbyClassRpt'!$E$3:$CC$19,8,FALSE),0)</f>
        <v>0</v>
      </c>
      <c r="G115" s="1">
        <f>-IFERROR(HLOOKUP($E115,'Current Year-P&amp;LbyClassRpt'!$E$3:$CC$19,16,FALSE),0)</f>
        <v>0</v>
      </c>
      <c r="H115" s="16">
        <f t="shared" si="30"/>
        <v>0</v>
      </c>
      <c r="I115" s="16"/>
      <c r="J115" s="16"/>
    </row>
    <row r="116" spans="4:10" hidden="1" outlineLevel="1" x14ac:dyDescent="0.55000000000000004">
      <c r="D116" t="s">
        <v>113</v>
      </c>
      <c r="E116" s="9" t="s">
        <v>19</v>
      </c>
      <c r="F116" s="1">
        <f>IFERROR(HLOOKUP($E116,'Current Year-P&amp;LbyClassRpt'!$E$3:$CC$19,8,FALSE),0)</f>
        <v>0</v>
      </c>
      <c r="G116" s="1">
        <f>-IFERROR(HLOOKUP($E116,'Current Year-P&amp;LbyClassRpt'!$E$3:$CC$19,16,FALSE),0)</f>
        <v>0</v>
      </c>
      <c r="H116" s="16">
        <f t="shared" si="30"/>
        <v>0</v>
      </c>
      <c r="I116" s="16"/>
      <c r="J116" s="16"/>
    </row>
    <row r="117" spans="4:10" hidden="1" outlineLevel="1" x14ac:dyDescent="0.55000000000000004">
      <c r="D117" t="s">
        <v>113</v>
      </c>
      <c r="E117" s="9" t="s">
        <v>20</v>
      </c>
      <c r="F117" s="1">
        <f>IFERROR(HLOOKUP($E117,'Current Year-P&amp;LbyClassRpt'!$E$3:$CC$19,8,FALSE),0)</f>
        <v>0</v>
      </c>
      <c r="G117" s="1">
        <f>-IFERROR(HLOOKUP($E117,'Current Year-P&amp;LbyClassRpt'!$E$3:$CC$19,16,FALSE),0)</f>
        <v>0</v>
      </c>
      <c r="H117" s="16">
        <f t="shared" si="30"/>
        <v>0</v>
      </c>
      <c r="I117" s="16"/>
      <c r="J117" s="16"/>
    </row>
    <row r="118" spans="4:10" hidden="1" outlineLevel="1" x14ac:dyDescent="0.55000000000000004">
      <c r="D118" t="s">
        <v>113</v>
      </c>
      <c r="E118" s="9" t="s">
        <v>21</v>
      </c>
      <c r="F118" s="1">
        <f>IFERROR(HLOOKUP($E118,'Current Year-P&amp;LbyClassRpt'!$E$3:$CC$19,8,FALSE),0)</f>
        <v>0</v>
      </c>
      <c r="G118" s="1">
        <f>-IFERROR(HLOOKUP($E118,'Current Year-P&amp;LbyClassRpt'!$E$3:$CC$19,16,FALSE),0)</f>
        <v>0</v>
      </c>
      <c r="H118" s="16">
        <f t="shared" si="30"/>
        <v>0</v>
      </c>
      <c r="I118" s="16"/>
      <c r="J118" s="16"/>
    </row>
    <row r="119" spans="4:10" hidden="1" outlineLevel="1" x14ac:dyDescent="0.55000000000000004">
      <c r="D119" t="s">
        <v>113</v>
      </c>
      <c r="E119" s="9" t="s">
        <v>23</v>
      </c>
      <c r="F119" s="1">
        <f>IFERROR(HLOOKUP($E119,'Current Year-P&amp;LbyClassRpt'!$E$3:$CC$19,8,FALSE),0)</f>
        <v>0</v>
      </c>
      <c r="G119" s="1">
        <f>-IFERROR(HLOOKUP($E119,'Current Year-P&amp;LbyClassRpt'!$E$3:$CC$19,16,FALSE),0)</f>
        <v>0</v>
      </c>
      <c r="H119" s="16">
        <f t="shared" si="30"/>
        <v>0</v>
      </c>
      <c r="I119" s="16"/>
      <c r="J119" s="16"/>
    </row>
    <row r="120" spans="4:10" hidden="1" outlineLevel="1" x14ac:dyDescent="0.55000000000000004">
      <c r="D120" t="s">
        <v>113</v>
      </c>
      <c r="E120" s="9" t="s">
        <v>27</v>
      </c>
      <c r="F120" s="1">
        <f>IFERROR(HLOOKUP($E120,'Current Year-P&amp;LbyClassRpt'!$E$3:$CC$19,8,FALSE),0)</f>
        <v>0</v>
      </c>
      <c r="G120" s="1">
        <f>-IFERROR(HLOOKUP($E120,'Current Year-P&amp;LbyClassRpt'!$E$3:$CC$19,16,FALSE),0)</f>
        <v>0</v>
      </c>
      <c r="H120" s="16">
        <f t="shared" si="30"/>
        <v>0</v>
      </c>
      <c r="I120" s="16"/>
      <c r="J120" s="16"/>
    </row>
    <row r="121" spans="4:10" hidden="1" outlineLevel="1" x14ac:dyDescent="0.55000000000000004">
      <c r="D121" t="s">
        <v>113</v>
      </c>
      <c r="E121" s="9" t="s">
        <v>28</v>
      </c>
      <c r="F121" s="1">
        <f>IFERROR(HLOOKUP($E121,'Current Year-P&amp;LbyClassRpt'!$E$3:$CC$19,8,FALSE),0)</f>
        <v>0</v>
      </c>
      <c r="G121" s="1">
        <f>-IFERROR(HLOOKUP($E121,'Current Year-P&amp;LbyClassRpt'!$E$3:$CC$19,16,FALSE),0)</f>
        <v>0</v>
      </c>
      <c r="H121" s="16">
        <f t="shared" si="30"/>
        <v>0</v>
      </c>
      <c r="I121" s="16"/>
      <c r="J121" s="16"/>
    </row>
    <row r="122" spans="4:10" hidden="1" outlineLevel="1" x14ac:dyDescent="0.55000000000000004">
      <c r="D122" t="s">
        <v>113</v>
      </c>
      <c r="E122" s="9" t="s">
        <v>30</v>
      </c>
      <c r="F122" s="1">
        <f>IFERROR(HLOOKUP($E122,'Current Year-P&amp;LbyClassRpt'!$E$3:$CC$19,8,FALSE),0)</f>
        <v>0</v>
      </c>
      <c r="G122" s="1">
        <f>-IFERROR(HLOOKUP($E122,'Current Year-P&amp;LbyClassRpt'!$E$3:$CC$19,16,FALSE),0)</f>
        <v>0</v>
      </c>
      <c r="H122" s="16">
        <f t="shared" si="30"/>
        <v>0</v>
      </c>
      <c r="I122" s="16"/>
      <c r="J122" s="16"/>
    </row>
    <row r="123" spans="4:10" hidden="1" outlineLevel="1" x14ac:dyDescent="0.55000000000000004">
      <c r="D123" t="s">
        <v>113</v>
      </c>
      <c r="E123" s="9" t="s">
        <v>34</v>
      </c>
      <c r="F123" s="1">
        <f>IFERROR(HLOOKUP($E123,'Current Year-P&amp;LbyClassRpt'!$E$3:$CC$19,8,FALSE),0)</f>
        <v>0</v>
      </c>
      <c r="G123" s="1">
        <f>-IFERROR(HLOOKUP($E123,'Current Year-P&amp;LbyClassRpt'!$E$3:$CC$19,16,FALSE),0)</f>
        <v>0</v>
      </c>
      <c r="H123" s="16">
        <f t="shared" si="30"/>
        <v>0</v>
      </c>
      <c r="I123" s="16"/>
      <c r="J123" s="16"/>
    </row>
    <row r="124" spans="4:10" hidden="1" outlineLevel="1" x14ac:dyDescent="0.55000000000000004">
      <c r="D124" t="s">
        <v>113</v>
      </c>
      <c r="E124" s="9" t="s">
        <v>35</v>
      </c>
      <c r="F124" s="1">
        <f>IFERROR(HLOOKUP($E124,'Current Year-P&amp;LbyClassRpt'!$E$3:$CC$19,8,FALSE),0)</f>
        <v>0</v>
      </c>
      <c r="G124" s="1">
        <f>-IFERROR(HLOOKUP($E124,'Current Year-P&amp;LbyClassRpt'!$E$3:$CC$19,16,FALSE),0)</f>
        <v>0</v>
      </c>
      <c r="H124" s="16">
        <f t="shared" si="30"/>
        <v>0</v>
      </c>
      <c r="I124" s="16"/>
      <c r="J124" s="16"/>
    </row>
    <row r="125" spans="4:10" hidden="1" outlineLevel="1" x14ac:dyDescent="0.55000000000000004">
      <c r="D125" t="s">
        <v>113</v>
      </c>
      <c r="E125" s="9" t="s">
        <v>38</v>
      </c>
      <c r="F125" s="1">
        <f>IFERROR(HLOOKUP($E125,'Current Year-P&amp;LbyClassRpt'!$E$3:$CC$19,8,FALSE),0)</f>
        <v>0</v>
      </c>
      <c r="G125" s="1">
        <f>-IFERROR(HLOOKUP($E125,'Current Year-P&amp;LbyClassRpt'!$E$3:$CC$19,16,FALSE),0)</f>
        <v>0</v>
      </c>
      <c r="H125" s="16">
        <f t="shared" si="30"/>
        <v>0</v>
      </c>
      <c r="I125" s="16"/>
      <c r="J125" s="16"/>
    </row>
    <row r="126" spans="4:10" hidden="1" outlineLevel="1" x14ac:dyDescent="0.55000000000000004">
      <c r="D126" t="s">
        <v>113</v>
      </c>
      <c r="E126" s="9" t="s">
        <v>41</v>
      </c>
      <c r="F126" s="1">
        <f>IFERROR(HLOOKUP($E126,'Current Year-P&amp;LbyClassRpt'!$E$3:$CC$19,8,FALSE),0)</f>
        <v>0</v>
      </c>
      <c r="G126" s="1">
        <f>-IFERROR(HLOOKUP($E126,'Current Year-P&amp;LbyClassRpt'!$E$3:$CC$19,16,FALSE),0)</f>
        <v>0</v>
      </c>
      <c r="H126" s="16">
        <f t="shared" si="30"/>
        <v>0</v>
      </c>
      <c r="I126" s="16"/>
      <c r="J126" s="16"/>
    </row>
    <row r="127" spans="4:10" hidden="1" outlineLevel="1" x14ac:dyDescent="0.55000000000000004">
      <c r="D127" t="s">
        <v>113</v>
      </c>
      <c r="E127" s="9" t="s">
        <v>42</v>
      </c>
      <c r="F127" s="1">
        <f>IFERROR(HLOOKUP($E127,'Current Year-P&amp;LbyClassRpt'!$E$3:$CC$19,8,FALSE),0)</f>
        <v>0</v>
      </c>
      <c r="G127" s="1">
        <f>-IFERROR(HLOOKUP($E127,'Current Year-P&amp;LbyClassRpt'!$E$3:$CC$19,16,FALSE),0)</f>
        <v>0</v>
      </c>
      <c r="H127" s="16">
        <f t="shared" si="30"/>
        <v>0</v>
      </c>
      <c r="I127" s="16"/>
      <c r="J127" s="16"/>
    </row>
    <row r="128" spans="4:10" hidden="1" outlineLevel="1" x14ac:dyDescent="0.55000000000000004">
      <c r="D128" t="s">
        <v>113</v>
      </c>
      <c r="E128" s="9" t="s">
        <v>44</v>
      </c>
      <c r="F128" s="1">
        <f>IFERROR(HLOOKUP($E128,'Current Year-P&amp;LbyClassRpt'!$E$3:$CC$19,8,FALSE),0)</f>
        <v>0</v>
      </c>
      <c r="G128" s="1">
        <f>-IFERROR(HLOOKUP($E128,'Current Year-P&amp;LbyClassRpt'!$E$3:$CC$19,16,FALSE),0)</f>
        <v>0</v>
      </c>
      <c r="H128" s="16">
        <f t="shared" si="30"/>
        <v>0</v>
      </c>
      <c r="I128" s="16"/>
      <c r="J128" s="16"/>
    </row>
    <row r="129" spans="4:10" hidden="1" outlineLevel="1" x14ac:dyDescent="0.55000000000000004">
      <c r="D129" t="s">
        <v>113</v>
      </c>
      <c r="E129" s="9" t="s">
        <v>45</v>
      </c>
      <c r="F129" s="1">
        <f>IFERROR(HLOOKUP($E129,'Current Year-P&amp;LbyClassRpt'!$E$3:$CC$19,8,FALSE),0)</f>
        <v>0</v>
      </c>
      <c r="G129" s="1">
        <f>-IFERROR(HLOOKUP($E129,'Current Year-P&amp;LbyClassRpt'!$E$3:$CC$19,16,FALSE),0)</f>
        <v>0</v>
      </c>
      <c r="H129" s="16">
        <f t="shared" si="30"/>
        <v>0</v>
      </c>
      <c r="I129" s="16"/>
      <c r="J129" s="16"/>
    </row>
    <row r="130" spans="4:10" hidden="1" outlineLevel="1" x14ac:dyDescent="0.55000000000000004">
      <c r="D130" t="s">
        <v>113</v>
      </c>
      <c r="E130" s="9" t="s">
        <v>46</v>
      </c>
      <c r="F130" s="1">
        <f>IFERROR(HLOOKUP($E130,'Current Year-P&amp;LbyClassRpt'!$E$3:$CC$19,8,FALSE),0)</f>
        <v>0</v>
      </c>
      <c r="G130" s="1">
        <f>-IFERROR(HLOOKUP($E130,'Current Year-P&amp;LbyClassRpt'!$E$3:$CC$19,16,FALSE),0)</f>
        <v>0</v>
      </c>
      <c r="H130" s="16">
        <f t="shared" ref="H130:H148" si="31">SUM(F130:G130)</f>
        <v>0</v>
      </c>
      <c r="I130" s="16"/>
      <c r="J130" s="16"/>
    </row>
    <row r="131" spans="4:10" hidden="1" outlineLevel="1" x14ac:dyDescent="0.55000000000000004">
      <c r="D131" t="s">
        <v>113</v>
      </c>
      <c r="E131" s="9" t="s">
        <v>47</v>
      </c>
      <c r="F131" s="1">
        <f>IFERROR(HLOOKUP($E131,'Current Year-P&amp;LbyClassRpt'!$E$3:$CC$19,8,FALSE),0)</f>
        <v>0</v>
      </c>
      <c r="G131" s="1">
        <f>-IFERROR(HLOOKUP($E131,'Current Year-P&amp;LbyClassRpt'!$E$3:$CC$19,16,FALSE),0)</f>
        <v>0</v>
      </c>
      <c r="H131" s="16">
        <f t="shared" si="31"/>
        <v>0</v>
      </c>
      <c r="I131" s="16"/>
      <c r="J131" s="16"/>
    </row>
    <row r="132" spans="4:10" hidden="1" outlineLevel="1" x14ac:dyDescent="0.55000000000000004">
      <c r="D132" t="s">
        <v>113</v>
      </c>
      <c r="E132" s="9" t="s">
        <v>50</v>
      </c>
      <c r="F132" s="1">
        <f>IFERROR(HLOOKUP($E132,'Current Year-P&amp;LbyClassRpt'!$E$3:$CC$19,8,FALSE),0)</f>
        <v>0</v>
      </c>
      <c r="G132" s="1">
        <f>-IFERROR(HLOOKUP($E132,'Current Year-P&amp;LbyClassRpt'!$E$3:$CC$19,16,FALSE),0)</f>
        <v>0</v>
      </c>
      <c r="H132" s="16">
        <f t="shared" si="31"/>
        <v>0</v>
      </c>
      <c r="I132" s="16"/>
      <c r="J132" s="16"/>
    </row>
    <row r="133" spans="4:10" hidden="1" outlineLevel="1" x14ac:dyDescent="0.55000000000000004">
      <c r="D133" t="s">
        <v>113</v>
      </c>
      <c r="E133" s="9" t="s">
        <v>51</v>
      </c>
      <c r="F133" s="1">
        <f>IFERROR(HLOOKUP($E133,'Current Year-P&amp;LbyClassRpt'!$E$3:$CC$19,8,FALSE),0)</f>
        <v>0</v>
      </c>
      <c r="G133" s="1">
        <f>-IFERROR(HLOOKUP($E133,'Current Year-P&amp;LbyClassRpt'!$E$3:$CC$19,16,FALSE),0)</f>
        <v>0</v>
      </c>
      <c r="H133" s="16">
        <f t="shared" si="31"/>
        <v>0</v>
      </c>
      <c r="I133" s="16"/>
      <c r="J133" s="16"/>
    </row>
    <row r="134" spans="4:10" hidden="1" outlineLevel="1" x14ac:dyDescent="0.55000000000000004">
      <c r="D134" t="s">
        <v>113</v>
      </c>
      <c r="E134" s="9" t="s">
        <v>57</v>
      </c>
      <c r="F134" s="1">
        <f>IFERROR(HLOOKUP($E134,'Current Year-P&amp;LbyClassRpt'!$E$3:$CC$19,8,FALSE),0)</f>
        <v>0</v>
      </c>
      <c r="G134" s="1">
        <f>-IFERROR(HLOOKUP($E134,'Current Year-P&amp;LbyClassRpt'!$E$3:$CC$19,16,FALSE),0)</f>
        <v>0</v>
      </c>
      <c r="H134" s="16">
        <f t="shared" si="31"/>
        <v>0</v>
      </c>
      <c r="I134" s="16"/>
      <c r="J134" s="16"/>
    </row>
    <row r="135" spans="4:10" hidden="1" outlineLevel="1" x14ac:dyDescent="0.55000000000000004">
      <c r="D135" t="s">
        <v>113</v>
      </c>
      <c r="E135" s="9" t="s">
        <v>59</v>
      </c>
      <c r="F135" s="1">
        <f>IFERROR(HLOOKUP($E135,'Current Year-P&amp;LbyClassRpt'!$E$3:$CC$19,8,FALSE),0)</f>
        <v>0</v>
      </c>
      <c r="G135" s="1">
        <f>-IFERROR(HLOOKUP($E135,'Current Year-P&amp;LbyClassRpt'!$E$3:$CC$19,16,FALSE),0)</f>
        <v>0</v>
      </c>
      <c r="H135" s="16">
        <f t="shared" si="31"/>
        <v>0</v>
      </c>
      <c r="I135" s="16"/>
      <c r="J135" s="16"/>
    </row>
    <row r="136" spans="4:10" hidden="1" outlineLevel="1" x14ac:dyDescent="0.55000000000000004">
      <c r="D136" t="s">
        <v>113</v>
      </c>
      <c r="E136" s="9" t="s">
        <v>61</v>
      </c>
      <c r="F136" s="1">
        <f>IFERROR(HLOOKUP($E136,'Current Year-P&amp;LbyClassRpt'!$E$3:$CC$19,8,FALSE),0)</f>
        <v>0</v>
      </c>
      <c r="G136" s="1">
        <f>-IFERROR(HLOOKUP($E136,'Current Year-P&amp;LbyClassRpt'!$E$3:$CC$19,16,FALSE),0)</f>
        <v>0</v>
      </c>
      <c r="H136" s="16">
        <f t="shared" si="31"/>
        <v>0</v>
      </c>
      <c r="I136" s="16"/>
      <c r="J136" s="16"/>
    </row>
    <row r="137" spans="4:10" hidden="1" outlineLevel="1" x14ac:dyDescent="0.55000000000000004">
      <c r="D137" t="s">
        <v>113</v>
      </c>
      <c r="E137" s="9" t="s">
        <v>62</v>
      </c>
      <c r="F137" s="1">
        <f>IFERROR(HLOOKUP($E137,'Current Year-P&amp;LbyClassRpt'!$E$3:$CC$19,8,FALSE),0)</f>
        <v>0</v>
      </c>
      <c r="G137" s="1">
        <f>-IFERROR(HLOOKUP($E137,'Current Year-P&amp;LbyClassRpt'!$E$3:$CC$19,16,FALSE),0)</f>
        <v>0</v>
      </c>
      <c r="H137" s="16">
        <f t="shared" si="31"/>
        <v>0</v>
      </c>
      <c r="I137" s="16"/>
      <c r="J137" s="16"/>
    </row>
    <row r="138" spans="4:10" hidden="1" outlineLevel="1" x14ac:dyDescent="0.55000000000000004">
      <c r="D138" t="s">
        <v>113</v>
      </c>
      <c r="E138" s="9" t="s">
        <v>63</v>
      </c>
      <c r="F138" s="1">
        <f>IFERROR(HLOOKUP($E138,'Current Year-P&amp;LbyClassRpt'!$E$3:$CC$19,8,FALSE),0)</f>
        <v>0</v>
      </c>
      <c r="G138" s="1">
        <f>-IFERROR(HLOOKUP($E138,'Current Year-P&amp;LbyClassRpt'!$E$3:$CC$19,16,FALSE),0)</f>
        <v>0</v>
      </c>
      <c r="H138" s="16">
        <f t="shared" si="31"/>
        <v>0</v>
      </c>
      <c r="I138" s="16"/>
      <c r="J138" s="16"/>
    </row>
    <row r="139" spans="4:10" hidden="1" outlineLevel="1" x14ac:dyDescent="0.55000000000000004">
      <c r="D139" t="s">
        <v>113</v>
      </c>
      <c r="E139" s="9" t="s">
        <v>64</v>
      </c>
      <c r="F139" s="1">
        <f>IFERROR(HLOOKUP($E139,'Current Year-P&amp;LbyClassRpt'!$E$3:$CC$19,8,FALSE),0)</f>
        <v>0</v>
      </c>
      <c r="G139" s="1">
        <f>-IFERROR(HLOOKUP($E139,'Current Year-P&amp;LbyClassRpt'!$E$3:$CC$19,16,FALSE),0)</f>
        <v>0</v>
      </c>
      <c r="H139" s="16">
        <f t="shared" si="31"/>
        <v>0</v>
      </c>
      <c r="I139" s="16"/>
      <c r="J139" s="16"/>
    </row>
    <row r="140" spans="4:10" hidden="1" outlineLevel="1" x14ac:dyDescent="0.55000000000000004">
      <c r="D140" t="s">
        <v>113</v>
      </c>
      <c r="E140" s="9" t="s">
        <v>72</v>
      </c>
      <c r="F140" s="1">
        <f>IFERROR(HLOOKUP($E140,'Current Year-P&amp;LbyClassRpt'!$E$3:$CC$19,8,FALSE),0)</f>
        <v>0</v>
      </c>
      <c r="G140" s="1">
        <f>-IFERROR(HLOOKUP($E140,'Current Year-P&amp;LbyClassRpt'!$E$3:$CC$19,16,FALSE),0)</f>
        <v>0</v>
      </c>
      <c r="H140" s="16">
        <f t="shared" si="31"/>
        <v>0</v>
      </c>
      <c r="I140" s="16"/>
      <c r="J140" s="16"/>
    </row>
    <row r="141" spans="4:10" hidden="1" outlineLevel="1" x14ac:dyDescent="0.55000000000000004">
      <c r="D141" t="s">
        <v>113</v>
      </c>
      <c r="E141" s="9" t="s">
        <v>74</v>
      </c>
      <c r="F141" s="1">
        <f>IFERROR(HLOOKUP($E141,'Current Year-P&amp;LbyClassRpt'!$E$3:$CC$19,8,FALSE),0)</f>
        <v>0</v>
      </c>
      <c r="G141" s="1">
        <f>-IFERROR(HLOOKUP($E141,'Current Year-P&amp;LbyClassRpt'!$E$3:$CC$19,16,FALSE),0)</f>
        <v>0</v>
      </c>
      <c r="H141" s="16">
        <f t="shared" si="31"/>
        <v>0</v>
      </c>
      <c r="I141" s="16"/>
      <c r="J141" s="16"/>
    </row>
    <row r="142" spans="4:10" hidden="1" outlineLevel="1" x14ac:dyDescent="0.55000000000000004">
      <c r="D142" t="s">
        <v>113</v>
      </c>
      <c r="E142" s="9" t="s">
        <v>75</v>
      </c>
      <c r="F142" s="1">
        <f>IFERROR(HLOOKUP($E142,'Current Year-P&amp;LbyClassRpt'!$E$3:$CC$19,8,FALSE),0)</f>
        <v>0</v>
      </c>
      <c r="G142" s="1">
        <f>-IFERROR(HLOOKUP($E142,'Current Year-P&amp;LbyClassRpt'!$E$3:$CC$19,16,FALSE),0)</f>
        <v>0</v>
      </c>
      <c r="H142" s="16">
        <f t="shared" si="31"/>
        <v>0</v>
      </c>
      <c r="I142" s="16"/>
      <c r="J142" s="16"/>
    </row>
    <row r="143" spans="4:10" hidden="1" outlineLevel="1" x14ac:dyDescent="0.55000000000000004">
      <c r="D143" t="s">
        <v>113</v>
      </c>
      <c r="E143" s="9" t="s">
        <v>76</v>
      </c>
      <c r="F143" s="1">
        <f>IFERROR(HLOOKUP($E143,'Current Year-P&amp;LbyClassRpt'!$E$3:$CC$19,8,FALSE),0)</f>
        <v>0</v>
      </c>
      <c r="G143" s="1">
        <f>-IFERROR(HLOOKUP($E143,'Current Year-P&amp;LbyClassRpt'!$E$3:$CC$19,16,FALSE),0)</f>
        <v>0</v>
      </c>
      <c r="H143" s="16">
        <f t="shared" si="31"/>
        <v>0</v>
      </c>
      <c r="I143" s="16"/>
      <c r="J143" s="16"/>
    </row>
    <row r="144" spans="4:10" hidden="1" outlineLevel="1" x14ac:dyDescent="0.55000000000000004">
      <c r="D144" t="s">
        <v>113</v>
      </c>
      <c r="E144" s="9" t="s">
        <v>77</v>
      </c>
      <c r="F144" s="1">
        <f>IFERROR(HLOOKUP($E144,'Current Year-P&amp;LbyClassRpt'!$E$3:$CC$19,8,FALSE),0)</f>
        <v>0</v>
      </c>
      <c r="G144" s="1">
        <f>-IFERROR(HLOOKUP($E144,'Current Year-P&amp;LbyClassRpt'!$E$3:$CC$19,16,FALSE),0)</f>
        <v>0</v>
      </c>
      <c r="H144" s="16">
        <f t="shared" si="31"/>
        <v>0</v>
      </c>
      <c r="I144" s="16"/>
      <c r="J144" s="16"/>
    </row>
    <row r="145" spans="4:10" hidden="1" outlineLevel="1" x14ac:dyDescent="0.55000000000000004">
      <c r="D145" t="s">
        <v>113</v>
      </c>
      <c r="E145" s="9" t="s">
        <v>78</v>
      </c>
      <c r="F145" s="1">
        <f>IFERROR(HLOOKUP($E145,'Current Year-P&amp;LbyClassRpt'!$E$3:$CC$19,8,FALSE),0)</f>
        <v>0</v>
      </c>
      <c r="G145" s="1">
        <f>-IFERROR(HLOOKUP($E145,'Current Year-P&amp;LbyClassRpt'!$E$3:$CC$19,16,FALSE),0)</f>
        <v>0</v>
      </c>
      <c r="H145" s="16">
        <f t="shared" si="31"/>
        <v>0</v>
      </c>
      <c r="I145" s="16"/>
      <c r="J145" s="16"/>
    </row>
    <row r="146" spans="4:10" hidden="1" outlineLevel="1" x14ac:dyDescent="0.55000000000000004">
      <c r="D146" t="s">
        <v>113</v>
      </c>
      <c r="E146" s="9" t="s">
        <v>82</v>
      </c>
      <c r="F146" s="1">
        <f>IFERROR(HLOOKUP($E146,'Current Year-P&amp;LbyClassRpt'!$E$3:$CC$19,8,FALSE),0)</f>
        <v>0</v>
      </c>
      <c r="G146" s="1">
        <f>-IFERROR(HLOOKUP($E146,'Current Year-P&amp;LbyClassRpt'!$E$3:$CC$19,16,FALSE),0)</f>
        <v>0</v>
      </c>
      <c r="H146" s="16">
        <f t="shared" si="31"/>
        <v>0</v>
      </c>
      <c r="I146" s="16"/>
      <c r="J146" s="16"/>
    </row>
    <row r="147" spans="4:10" hidden="1" outlineLevel="1" x14ac:dyDescent="0.55000000000000004">
      <c r="D147" t="s">
        <v>113</v>
      </c>
      <c r="E147" s="9" t="s">
        <v>84</v>
      </c>
      <c r="F147" s="1">
        <f>IFERROR(HLOOKUP($E147,'Current Year-P&amp;LbyClassRpt'!$E$3:$CC$19,8,FALSE),0)</f>
        <v>0</v>
      </c>
      <c r="G147" s="1">
        <f>-IFERROR(HLOOKUP($E147,'Current Year-P&amp;LbyClassRpt'!$E$3:$CC$19,16,FALSE),0)</f>
        <v>0</v>
      </c>
      <c r="H147" s="16">
        <f t="shared" si="31"/>
        <v>0</v>
      </c>
      <c r="I147" s="16"/>
      <c r="J147" s="16"/>
    </row>
    <row r="148" spans="4:10" hidden="1" outlineLevel="1" x14ac:dyDescent="0.55000000000000004">
      <c r="D148" t="s">
        <v>113</v>
      </c>
      <c r="E148" s="9" t="s">
        <v>91</v>
      </c>
      <c r="F148" s="1">
        <f>IFERROR(HLOOKUP($E148,'Current Year-P&amp;LbyClassRpt'!$E$3:$CC$19,8,FALSE),0)</f>
        <v>0</v>
      </c>
      <c r="G148" s="1">
        <f>-IFERROR(HLOOKUP($E148,'Current Year-P&amp;LbyClassRpt'!$E$3:$CC$19,16,FALSE),0)</f>
        <v>0</v>
      </c>
      <c r="H148" s="16">
        <f t="shared" si="31"/>
        <v>0</v>
      </c>
      <c r="I148" s="16"/>
      <c r="J148" s="16"/>
    </row>
    <row r="149" spans="4:10" hidden="1" outlineLevel="1" x14ac:dyDescent="0.55000000000000004">
      <c r="D149" t="s">
        <v>113</v>
      </c>
      <c r="E149" s="9" t="s">
        <v>96</v>
      </c>
      <c r="F149" s="1">
        <f>IFERROR(HLOOKUP($E149,'Current Year-P&amp;LbyClassRpt'!$E$3:$CC$19,8,FALSE),0)</f>
        <v>0</v>
      </c>
      <c r="G149" s="1">
        <f>-IFERROR(HLOOKUP($E149,'Current Year-P&amp;LbyClassRpt'!$E$3:$CC$19,16,FALSE),0)</f>
        <v>0</v>
      </c>
      <c r="H149" s="16">
        <f t="shared" ref="H149:H152" si="32">SUM(F149:G149)</f>
        <v>0</v>
      </c>
      <c r="I149" s="16"/>
      <c r="J149" s="16"/>
    </row>
    <row r="150" spans="4:10" hidden="1" outlineLevel="1" x14ac:dyDescent="0.55000000000000004">
      <c r="D150" t="s">
        <v>113</v>
      </c>
      <c r="E150" s="9" t="s">
        <v>97</v>
      </c>
      <c r="F150" s="1">
        <f>IFERROR(HLOOKUP($E150,'Current Year-P&amp;LbyClassRpt'!$E$3:$CC$19,8,FALSE),0)</f>
        <v>0</v>
      </c>
      <c r="G150" s="1">
        <f>-IFERROR(HLOOKUP($E150,'Current Year-P&amp;LbyClassRpt'!$E$3:$CC$19,16,FALSE),0)</f>
        <v>0</v>
      </c>
      <c r="H150" s="16">
        <f t="shared" si="32"/>
        <v>0</v>
      </c>
      <c r="I150" s="16"/>
      <c r="J150" s="16"/>
    </row>
    <row r="151" spans="4:10" hidden="1" outlineLevel="1" x14ac:dyDescent="0.55000000000000004">
      <c r="D151" t="s">
        <v>113</v>
      </c>
      <c r="E151" s="9" t="s">
        <v>98</v>
      </c>
      <c r="F151" s="1">
        <f>IFERROR(HLOOKUP($E151,'Current Year-P&amp;LbyClassRpt'!$E$3:$CC$19,8,FALSE),0)</f>
        <v>0</v>
      </c>
      <c r="G151" s="1">
        <f>-IFERROR(HLOOKUP($E151,'Current Year-P&amp;LbyClassRpt'!$E$3:$CC$19,16,FALSE),0)</f>
        <v>0</v>
      </c>
      <c r="H151" s="16">
        <f t="shared" si="32"/>
        <v>0</v>
      </c>
      <c r="I151" s="16"/>
      <c r="J151" s="16"/>
    </row>
    <row r="152" spans="4:10" hidden="1" outlineLevel="1" x14ac:dyDescent="0.55000000000000004">
      <c r="D152" t="s">
        <v>113</v>
      </c>
      <c r="E152" s="9" t="s">
        <v>101</v>
      </c>
      <c r="F152" s="1">
        <f>IFERROR(HLOOKUP($E152,'Current Year-P&amp;LbyClassRpt'!$E$3:$CC$19,8,FALSE),0)</f>
        <v>0</v>
      </c>
      <c r="G152" s="1">
        <f>-IFERROR(HLOOKUP($E152,'Current Year-P&amp;LbyClassRpt'!$E$3:$CC$19,16,FALSE),0)</f>
        <v>0</v>
      </c>
      <c r="H152" s="16">
        <f t="shared" si="32"/>
        <v>0</v>
      </c>
      <c r="I152" s="16"/>
      <c r="J152" s="16"/>
    </row>
    <row r="153" spans="4:10" hidden="1" outlineLevel="1" x14ac:dyDescent="0.55000000000000004">
      <c r="D153" t="s">
        <v>113</v>
      </c>
      <c r="E153" s="9" t="s">
        <v>102</v>
      </c>
      <c r="F153" s="1">
        <f>IFERROR(HLOOKUP($E153,'Current Year-P&amp;LbyClassRpt'!$E$3:$CC$19,8,FALSE),0)</f>
        <v>0</v>
      </c>
      <c r="G153" s="1">
        <f>-IFERROR(HLOOKUP($E153,'Current Year-P&amp;LbyClassRpt'!$E$3:$CC$19,16,FALSE),0)</f>
        <v>0</v>
      </c>
      <c r="H153" s="16">
        <f t="shared" ref="H153" si="33">SUM(F153:G153)</f>
        <v>0</v>
      </c>
      <c r="I153" s="16"/>
      <c r="J153" s="16"/>
    </row>
    <row r="154" spans="4:10" hidden="1" outlineLevel="1" x14ac:dyDescent="0.55000000000000004"/>
    <row r="157" spans="4:10" outlineLevel="1" x14ac:dyDescent="0.55000000000000004">
      <c r="D157" s="20" t="s">
        <v>119</v>
      </c>
      <c r="E157" s="21"/>
      <c r="F157" s="21" t="s">
        <v>253</v>
      </c>
      <c r="G157" s="21" t="s">
        <v>255</v>
      </c>
      <c r="H157" s="21" t="s">
        <v>254</v>
      </c>
    </row>
    <row r="158" spans="4:10" outlineLevel="1" x14ac:dyDescent="0.55000000000000004">
      <c r="E158" s="9" t="s">
        <v>268</v>
      </c>
      <c r="F158" s="1">
        <v>37879.24</v>
      </c>
      <c r="G158">
        <v>-518.92999999999995</v>
      </c>
      <c r="H158" s="77">
        <f>SUM(F158:G158)</f>
        <v>37360.31</v>
      </c>
    </row>
    <row r="159" spans="4:10" outlineLevel="1" x14ac:dyDescent="0.55000000000000004">
      <c r="E159" s="9" t="str">
        <f>CONCATENATE("Balance per Bank ",RIGHT(C3,10))</f>
        <v>Balance per Bank 06/30/2021</v>
      </c>
      <c r="F159" s="1">
        <v>22826.080000000002</v>
      </c>
      <c r="G159">
        <v>-540.4</v>
      </c>
      <c r="H159" s="77">
        <f>SUM(F159:G159)</f>
        <v>22285.68</v>
      </c>
    </row>
    <row r="160" spans="4:10" ht="14.7" outlineLevel="1" thickBot="1" x14ac:dyDescent="0.6">
      <c r="E160" s="18" t="s">
        <v>242</v>
      </c>
      <c r="F160" s="76">
        <f>F159-F158</f>
        <v>-15053.159999999996</v>
      </c>
      <c r="G160" s="76">
        <f>G159-G158</f>
        <v>-21.470000000000027</v>
      </c>
      <c r="H160" s="19">
        <f t="shared" ref="H160" si="34">H159-H158</f>
        <v>-15074.629999999997</v>
      </c>
    </row>
    <row r="161" ht="14.7" thickTop="1" x14ac:dyDescent="0.55000000000000004"/>
  </sheetData>
  <mergeCells count="1">
    <mergeCell ref="H5:J5"/>
  </mergeCells>
  <printOptions horizontalCentered="1"/>
  <pageMargins left="0.25" right="0.25" top="0.5" bottom="0.5" header="0.3" footer="0.3"/>
  <pageSetup scale="68" fitToHeight="2" orientation="portrait" r:id="rId1"/>
  <rowBreaks count="1" manualBreakCount="1">
    <brk id="5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BE477-A171-4625-BE99-97B8ACC9033B}">
  <dimension ref="A1:E19"/>
  <sheetViews>
    <sheetView workbookViewId="0"/>
  </sheetViews>
  <sheetFormatPr defaultRowHeight="14.4" x14ac:dyDescent="0.55000000000000004"/>
  <cols>
    <col min="1" max="1" width="2.68359375" customWidth="1"/>
    <col min="2" max="2" width="8.26171875" bestFit="1" customWidth="1"/>
    <col min="3" max="3" width="9.68359375" bestFit="1" customWidth="1"/>
    <col min="4" max="4" width="32.41796875" bestFit="1" customWidth="1"/>
    <col min="5" max="5" width="10.26171875" bestFit="1" customWidth="1"/>
  </cols>
  <sheetData>
    <row r="1" spans="1:5" x14ac:dyDescent="0.55000000000000004">
      <c r="A1" s="9" t="s">
        <v>108</v>
      </c>
    </row>
    <row r="2" spans="1:5" x14ac:dyDescent="0.55000000000000004">
      <c r="A2" s="9" t="s">
        <v>118</v>
      </c>
    </row>
    <row r="3" spans="1:5" x14ac:dyDescent="0.55000000000000004">
      <c r="A3" s="9">
        <f>'P&amp;L Summary by Program'!E157</f>
        <v>0</v>
      </c>
    </row>
    <row r="6" spans="1:5" ht="16.2" x14ac:dyDescent="0.85">
      <c r="B6" s="8" t="s">
        <v>122</v>
      </c>
      <c r="C6" s="8" t="s">
        <v>121</v>
      </c>
      <c r="D6" s="2" t="s">
        <v>123</v>
      </c>
      <c r="E6" s="8" t="s">
        <v>124</v>
      </c>
    </row>
    <row r="7" spans="1:5" x14ac:dyDescent="0.55000000000000004">
      <c r="B7" s="29"/>
      <c r="C7" s="29"/>
      <c r="D7" s="4" t="s">
        <v>106</v>
      </c>
      <c r="E7" s="28">
        <f>SUM(E8:E19)</f>
        <v>-1106.5999999999999</v>
      </c>
    </row>
    <row r="8" spans="1:5" x14ac:dyDescent="0.55000000000000004">
      <c r="B8" s="26" t="s">
        <v>151</v>
      </c>
      <c r="C8" s="27">
        <v>43187</v>
      </c>
      <c r="D8" t="s">
        <v>120</v>
      </c>
      <c r="E8" s="25">
        <v>-29.6</v>
      </c>
    </row>
    <row r="9" spans="1:5" x14ac:dyDescent="0.55000000000000004">
      <c r="B9" s="26" t="s">
        <v>152</v>
      </c>
      <c r="C9" s="27">
        <v>43435</v>
      </c>
      <c r="D9" t="s">
        <v>147</v>
      </c>
      <c r="E9" s="25">
        <v>-40</v>
      </c>
    </row>
    <row r="10" spans="1:5" x14ac:dyDescent="0.55000000000000004">
      <c r="B10" s="26" t="s">
        <v>153</v>
      </c>
      <c r="C10" s="27">
        <v>43473</v>
      </c>
      <c r="D10" t="s">
        <v>150</v>
      </c>
      <c r="E10" s="25">
        <v>-60</v>
      </c>
    </row>
    <row r="11" spans="1:5" x14ac:dyDescent="0.55000000000000004">
      <c r="B11" s="26" t="s">
        <v>155</v>
      </c>
      <c r="C11" s="27">
        <v>43496</v>
      </c>
      <c r="D11" t="s">
        <v>150</v>
      </c>
      <c r="E11" s="25">
        <v>-20</v>
      </c>
    </row>
    <row r="12" spans="1:5" x14ac:dyDescent="0.55000000000000004">
      <c r="B12" s="26" t="s">
        <v>154</v>
      </c>
      <c r="C12" s="27">
        <v>43495</v>
      </c>
      <c r="D12" t="s">
        <v>156</v>
      </c>
      <c r="E12" s="25">
        <v>-110</v>
      </c>
    </row>
    <row r="13" spans="1:5" x14ac:dyDescent="0.55000000000000004">
      <c r="B13" s="26" t="s">
        <v>160</v>
      </c>
      <c r="C13" s="27">
        <v>43500</v>
      </c>
      <c r="D13" t="s">
        <v>161</v>
      </c>
      <c r="E13" s="25">
        <v>-125</v>
      </c>
    </row>
    <row r="14" spans="1:5" x14ac:dyDescent="0.55000000000000004">
      <c r="B14" s="26" t="s">
        <v>162</v>
      </c>
      <c r="C14" s="27">
        <v>43500</v>
      </c>
      <c r="D14" t="s">
        <v>163</v>
      </c>
      <c r="E14" s="25">
        <v>-100</v>
      </c>
    </row>
    <row r="15" spans="1:5" x14ac:dyDescent="0.55000000000000004">
      <c r="B15" s="26" t="s">
        <v>166</v>
      </c>
      <c r="C15" s="27">
        <v>43503</v>
      </c>
      <c r="D15" t="s">
        <v>161</v>
      </c>
      <c r="E15" s="25">
        <v>-125</v>
      </c>
    </row>
    <row r="16" spans="1:5" x14ac:dyDescent="0.55000000000000004">
      <c r="B16" s="26" t="s">
        <v>164</v>
      </c>
      <c r="C16" s="27">
        <v>43503</v>
      </c>
      <c r="D16" t="s">
        <v>165</v>
      </c>
      <c r="E16" s="25">
        <v>-175</v>
      </c>
    </row>
    <row r="17" spans="2:5" x14ac:dyDescent="0.55000000000000004">
      <c r="B17" s="26" t="s">
        <v>167</v>
      </c>
      <c r="C17" s="27">
        <v>43509</v>
      </c>
      <c r="D17" t="s">
        <v>168</v>
      </c>
      <c r="E17" s="25">
        <v>-100</v>
      </c>
    </row>
    <row r="18" spans="2:5" x14ac:dyDescent="0.55000000000000004">
      <c r="B18" s="26" t="s">
        <v>169</v>
      </c>
      <c r="C18" s="27">
        <v>43516</v>
      </c>
      <c r="D18" t="s">
        <v>170</v>
      </c>
      <c r="E18" s="25">
        <v>-192</v>
      </c>
    </row>
    <row r="19" spans="2:5" x14ac:dyDescent="0.55000000000000004">
      <c r="B19" s="26" t="s">
        <v>171</v>
      </c>
      <c r="C19" s="27">
        <v>43524</v>
      </c>
      <c r="D19" t="s">
        <v>172</v>
      </c>
      <c r="E19" s="25">
        <v>-30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A6385-AF48-40E0-8CBD-7F07AF01F379}">
  <sheetPr codeName="Sheet1"/>
  <dimension ref="A1:CC20"/>
  <sheetViews>
    <sheetView workbookViewId="0">
      <pane xSplit="4" ySplit="3" topLeftCell="BT4" activePane="bottomRight" state="frozenSplit"/>
      <selection activeCell="E4" sqref="E4"/>
      <selection pane="topRight" activeCell="E4" sqref="E4"/>
      <selection pane="bottomLeft" activeCell="E4" sqref="E4"/>
      <selection pane="bottomRight" activeCell="CC3" sqref="CC3"/>
    </sheetView>
  </sheetViews>
  <sheetFormatPr defaultRowHeight="14.4" x14ac:dyDescent="0.55000000000000004"/>
  <cols>
    <col min="1" max="3" width="3" style="31" customWidth="1"/>
    <col min="4" max="4" width="35.26171875" style="31" customWidth="1"/>
    <col min="5" max="5" width="23.578125" bestFit="1" customWidth="1"/>
    <col min="6" max="6" width="5.578125" bestFit="1" customWidth="1"/>
    <col min="7" max="7" width="20" bestFit="1" customWidth="1"/>
    <col min="8" max="8" width="5.578125" bestFit="1" customWidth="1"/>
    <col min="9" max="9" width="14.578125" bestFit="1" customWidth="1"/>
    <col min="10" max="10" width="5.578125" bestFit="1" customWidth="1"/>
    <col min="11" max="11" width="11.68359375" bestFit="1" customWidth="1"/>
    <col min="12" max="12" width="5.578125" bestFit="1" customWidth="1"/>
    <col min="13" max="13" width="9.83984375" bestFit="1" customWidth="1"/>
    <col min="14" max="14" width="5.578125" bestFit="1" customWidth="1"/>
    <col min="15" max="15" width="23.41796875" bestFit="1" customWidth="1"/>
    <col min="16" max="16" width="5.578125" bestFit="1" customWidth="1"/>
    <col min="17" max="17" width="27.41796875" bestFit="1" customWidth="1"/>
    <col min="18" max="18" width="5.578125" bestFit="1" customWidth="1"/>
    <col min="19" max="19" width="20.68359375" bestFit="1" customWidth="1"/>
    <col min="20" max="20" width="5.578125" bestFit="1" customWidth="1"/>
    <col min="21" max="21" width="15.83984375" bestFit="1" customWidth="1"/>
    <col min="22" max="22" width="5.578125" bestFit="1" customWidth="1"/>
    <col min="23" max="23" width="8.15625" bestFit="1" customWidth="1"/>
    <col min="24" max="24" width="5.578125" bestFit="1" customWidth="1"/>
    <col min="25" max="25" width="19" bestFit="1" customWidth="1"/>
    <col min="26" max="26" width="5.578125" bestFit="1" customWidth="1"/>
    <col min="27" max="27" width="18" bestFit="1" customWidth="1"/>
    <col min="28" max="28" width="5.578125" bestFit="1" customWidth="1"/>
    <col min="29" max="29" width="28" bestFit="1" customWidth="1"/>
    <col min="30" max="30" width="5.578125" bestFit="1" customWidth="1"/>
    <col min="31" max="31" width="17.83984375" bestFit="1" customWidth="1"/>
    <col min="32" max="32" width="5.578125" bestFit="1" customWidth="1"/>
    <col min="33" max="33" width="22.41796875" bestFit="1" customWidth="1"/>
    <col min="34" max="34" width="5.578125" bestFit="1" customWidth="1"/>
    <col min="35" max="35" width="11.15625" bestFit="1" customWidth="1"/>
    <col min="36" max="36" width="5.578125" bestFit="1" customWidth="1"/>
    <col min="37" max="37" width="31.15625" bestFit="1" customWidth="1"/>
    <col min="38" max="38" width="5.578125" bestFit="1" customWidth="1"/>
    <col min="39" max="39" width="10.68359375" bestFit="1" customWidth="1"/>
    <col min="40" max="40" width="5.578125" bestFit="1" customWidth="1"/>
    <col min="41" max="41" width="14.41796875" bestFit="1" customWidth="1"/>
    <col min="42" max="42" width="5.578125" bestFit="1" customWidth="1"/>
    <col min="43" max="43" width="11" bestFit="1" customWidth="1"/>
    <col min="44" max="44" width="5.578125" bestFit="1" customWidth="1"/>
    <col min="45" max="45" width="17" bestFit="1" customWidth="1"/>
    <col min="46" max="46" width="5.578125" bestFit="1" customWidth="1"/>
    <col min="47" max="47" width="30.26171875" bestFit="1" customWidth="1"/>
    <col min="48" max="48" width="5.578125" bestFit="1" customWidth="1"/>
    <col min="49" max="49" width="20.83984375" bestFit="1" customWidth="1"/>
    <col min="50" max="50" width="5.578125" bestFit="1" customWidth="1"/>
    <col min="51" max="51" width="20.83984375" bestFit="1" customWidth="1"/>
    <col min="52" max="52" width="5.578125" bestFit="1" customWidth="1"/>
    <col min="53" max="53" width="14" bestFit="1" customWidth="1"/>
    <col min="54" max="54" width="5.578125" bestFit="1" customWidth="1"/>
    <col min="55" max="55" width="30" bestFit="1" customWidth="1"/>
    <col min="56" max="56" width="5.578125" bestFit="1" customWidth="1"/>
    <col min="57" max="57" width="18.83984375" bestFit="1" customWidth="1"/>
    <col min="58" max="58" width="5.578125" bestFit="1" customWidth="1"/>
    <col min="59" max="59" width="13.15625" bestFit="1" customWidth="1"/>
    <col min="60" max="60" width="5.578125" bestFit="1" customWidth="1"/>
    <col min="61" max="61" width="17.41796875" bestFit="1" customWidth="1"/>
    <col min="62" max="62" width="5.578125" bestFit="1" customWidth="1"/>
    <col min="63" max="63" width="10.83984375" bestFit="1" customWidth="1"/>
    <col min="64" max="64" width="5.578125" bestFit="1" customWidth="1"/>
    <col min="65" max="65" width="14.15625" bestFit="1" customWidth="1"/>
    <col min="66" max="66" width="5.578125" bestFit="1" customWidth="1"/>
    <col min="67" max="67" width="12.15625" bestFit="1" customWidth="1"/>
    <col min="68" max="68" width="5.578125" bestFit="1" customWidth="1"/>
    <col min="69" max="69" width="27.578125" bestFit="1" customWidth="1"/>
    <col min="70" max="70" width="5.578125" bestFit="1" customWidth="1"/>
    <col min="71" max="71" width="19.83984375" bestFit="1" customWidth="1"/>
    <col min="72" max="72" width="5.578125" bestFit="1" customWidth="1"/>
    <col min="73" max="73" width="23.15625" bestFit="1" customWidth="1"/>
    <col min="74" max="74" width="5.578125" bestFit="1" customWidth="1"/>
    <col min="75" max="75" width="11.578125" bestFit="1" customWidth="1"/>
    <col min="76" max="76" width="5.578125" bestFit="1" customWidth="1"/>
    <col min="77" max="77" width="24" bestFit="1" customWidth="1"/>
    <col min="78" max="78" width="5.578125" bestFit="1" customWidth="1"/>
    <col min="79" max="79" width="10.68359375" bestFit="1" customWidth="1"/>
    <col min="81" max="81" width="10.83984375" bestFit="1" customWidth="1"/>
  </cols>
  <sheetData>
    <row r="1" spans="1:81" x14ac:dyDescent="0.55000000000000004">
      <c r="E1" t="str">
        <f>VLOOKUP(E3,'P&amp;L Summary by Program'!$E$9:$E$91,1,FALSE)</f>
        <v>5th Grade Lawn Signs</v>
      </c>
      <c r="F1" t="e">
        <f>VLOOKUP(F3,'P&amp;L Summary by Program'!$E$9:$E$91,1,FALSE)</f>
        <v>#N/A</v>
      </c>
      <c r="G1" t="str">
        <f>VLOOKUP(G3,'P&amp;L Summary by Program'!$E$9:$E$91,1,FALSE)</f>
        <v>5th Grade T-Shirts</v>
      </c>
      <c r="H1" t="e">
        <f>VLOOKUP(H3,'P&amp;L Summary by Program'!$E$9:$E$91,1,FALSE)</f>
        <v>#N/A</v>
      </c>
      <c r="I1" t="str">
        <f>VLOOKUP(I3,'P&amp;L Summary by Program'!$E$9:$E$91,1,FALSE)</f>
        <v>AmazonSmile</v>
      </c>
      <c r="J1" t="e">
        <f>VLOOKUP(J3,'P&amp;L Summary by Program'!$E$9:$E$91,1,FALSE)</f>
        <v>#N/A</v>
      </c>
      <c r="K1" t="str">
        <f>VLOOKUP(K3,'P&amp;L Summary by Program'!$E$9:$E$91,1,FALSE)</f>
        <v>Bank Fees</v>
      </c>
      <c r="L1" t="e">
        <f>VLOOKUP(L3,'P&amp;L Summary by Program'!$E$9:$E$91,1,FALSE)</f>
        <v>#N/A</v>
      </c>
      <c r="M1" t="str">
        <f>VLOOKUP(M3,'P&amp;L Summary by Program'!$E$9:$E$91,1,FALSE)</f>
        <v>Blankets</v>
      </c>
      <c r="N1" t="e">
        <f>VLOOKUP(N3,'P&amp;L Summary by Program'!$E$9:$E$91,1,FALSE)</f>
        <v>#N/A</v>
      </c>
      <c r="O1" t="str">
        <f>VLOOKUP(O3,'P&amp;L Summary by Program'!$E$9:$E$91,1,FALSE)</f>
        <v>Book Fair - Scholastic</v>
      </c>
      <c r="P1" t="e">
        <f>VLOOKUP(P3,'P&amp;L Summary by Program'!$E$9:$E$91,1,FALSE)</f>
        <v>#N/A</v>
      </c>
      <c r="Q1" t="str">
        <f>VLOOKUP(Q3,'P&amp;L Summary by Program'!$E$9:$E$91,1,FALSE)</f>
        <v>Box Top/Campbell Labels</v>
      </c>
      <c r="R1" t="e">
        <f>VLOOKUP(R3,'P&amp;L Summary by Program'!$E$9:$E$91,1,FALSE)</f>
        <v>#N/A</v>
      </c>
      <c r="S1" t="str">
        <f>VLOOKUP(S3,'P&amp;L Summary by Program'!$E$9:$E$91,1,FALSE)</f>
        <v>Classroom Support</v>
      </c>
      <c r="T1" t="e">
        <f>VLOOKUP(T3,'P&amp;L Summary by Program'!$E$9:$E$91,1,FALSE)</f>
        <v>#N/A</v>
      </c>
      <c r="U1" t="str">
        <f>VLOOKUP(U3,'P&amp;L Summary by Program'!$E$9:$E$91,1,FALSE)</f>
        <v>Clothing Drive</v>
      </c>
      <c r="V1" t="e">
        <f>VLOOKUP(V3,'P&amp;L Summary by Program'!$E$9:$E$91,1,FALSE)</f>
        <v>#N/A</v>
      </c>
      <c r="W1" t="str">
        <f>VLOOKUP(W3,'P&amp;L Summary by Program'!$E$9:$E$91,1,FALSE)</f>
        <v>Costco</v>
      </c>
      <c r="X1" t="e">
        <f>VLOOKUP(X3,'P&amp;L Summary by Program'!$E$9:$E$91,1,FALSE)</f>
        <v>#N/A</v>
      </c>
      <c r="Y1" t="str">
        <f>VLOOKUP(Y3,'P&amp;L Summary by Program'!$E$9:$E$91,1,FALSE)</f>
        <v>Cultural  Program</v>
      </c>
      <c r="Z1" t="e">
        <f>VLOOKUP(Z3,'P&amp;L Summary by Program'!$E$9:$E$91,1,FALSE)</f>
        <v>#N/A</v>
      </c>
      <c r="AA1" t="str">
        <f>VLOOKUP(AA3,'P&amp;L Summary by Program'!$E$9:$E$91,1,FALSE)</f>
        <v>Donation to PTN</v>
      </c>
      <c r="AB1" t="e">
        <f>VLOOKUP(AB3,'P&amp;L Summary by Program'!$E$9:$E$91,1,FALSE)</f>
        <v>#N/A</v>
      </c>
      <c r="AC1" t="str">
        <f>VLOOKUP(AC3,'P&amp;L Summary by Program'!$E$9:$E$91,1,FALSE)</f>
        <v>Donation to Switlik School</v>
      </c>
      <c r="AD1" t="e">
        <f>VLOOKUP(AD3,'P&amp;L Summary by Program'!$E$9:$E$91,1,FALSE)</f>
        <v>#N/A</v>
      </c>
      <c r="AE1" t="str">
        <f>VLOOKUP(AE3,'P&amp;L Summary by Program'!$E$9:$E$91,1,FALSE)</f>
        <v>Easter Egg Hunt</v>
      </c>
      <c r="AF1" t="e">
        <f>VLOOKUP(AF3,'P&amp;L Summary by Program'!$E$9:$E$91,1,FALSE)</f>
        <v>#N/A</v>
      </c>
      <c r="AG1" t="str">
        <f>VLOOKUP(AG3,'P&amp;L Summary by Program'!$E$9:$E$91,1,FALSE)</f>
        <v>Four Boys Ice Cream</v>
      </c>
      <c r="AH1" t="e">
        <f>VLOOKUP(AH3,'P&amp;L Summary by Program'!$E$9:$E$91,1,FALSE)</f>
        <v>#N/A</v>
      </c>
      <c r="AI1" t="str">
        <f>VLOOKUP(AI3,'P&amp;L Summary by Program'!$E$9:$E$91,1,FALSE)</f>
        <v>Game Day</v>
      </c>
      <c r="AJ1" t="e">
        <f>VLOOKUP(AJ3,'P&amp;L Summary by Program'!$E$9:$E$91,1,FALSE)</f>
        <v>#N/A</v>
      </c>
      <c r="AK1" t="str">
        <f>VLOOKUP(AK3,'P&amp;L Summary by Program'!$E$9:$E$91,1,FALSE)</f>
        <v>Gertrude Hawk Spring Candy</v>
      </c>
      <c r="AL1" t="e">
        <f>VLOOKUP(AL3,'P&amp;L Summary by Program'!$E$9:$E$91,1,FALSE)</f>
        <v>#N/A</v>
      </c>
      <c r="AM1" t="str">
        <f>VLOOKUP(AM3,'P&amp;L Summary by Program'!$E$9:$E$91,1,FALSE)</f>
        <v>Guidance</v>
      </c>
      <c r="AN1" t="e">
        <f>VLOOKUP(AN3,'P&amp;L Summary by Program'!$E$9:$E$91,1,FALSE)</f>
        <v>#N/A</v>
      </c>
      <c r="AO1" t="str">
        <f>VLOOKUP(AO3,'P&amp;L Summary by Program'!$E$9:$E$91,1,FALSE)</f>
        <v>Holiday Shop</v>
      </c>
      <c r="AP1" t="e">
        <f>VLOOKUP(AP3,'P&amp;L Summary by Program'!$E$9:$E$91,1,FALSE)</f>
        <v>#N/A</v>
      </c>
      <c r="AQ1" t="str">
        <f>VLOOKUP(AQ3,'P&amp;L Summary by Program'!$E$9:$E$91,1,FALSE)</f>
        <v>Insurance</v>
      </c>
      <c r="AR1" t="e">
        <f>VLOOKUP(AR3,'P&amp;L Summary by Program'!$E$9:$E$91,1,FALSE)</f>
        <v>#N/A</v>
      </c>
      <c r="AS1" t="str">
        <f>VLOOKUP(AS3,'P&amp;L Summary by Program'!$E$9:$E$91,1,FALSE)</f>
        <v>Kid Stuff Books</v>
      </c>
      <c r="AT1" t="e">
        <f>VLOOKUP(AT3,'P&amp;L Summary by Program'!$E$9:$E$91,1,FALSE)</f>
        <v>#N/A</v>
      </c>
      <c r="AU1" t="str">
        <f>VLOOKUP(AU3,'P&amp;L Summary by Program'!$E$9:$E$91,1,FALSE)</f>
        <v>kindergarten Memory Books</v>
      </c>
      <c r="AV1" t="e">
        <f>VLOOKUP(AV3,'P&amp;L Summary by Program'!$E$9:$E$91,1,FALSE)</f>
        <v>#N/A</v>
      </c>
      <c r="AW1" t="str">
        <f>VLOOKUP(AW3,'P&amp;L Summary by Program'!$E$9:$E$91,1,FALSE)</f>
        <v>Licenses &amp; Permits</v>
      </c>
      <c r="AX1" t="e">
        <f>VLOOKUP(AX3,'P&amp;L Summary by Program'!$E$9:$E$91,1,FALSE)</f>
        <v>#N/A</v>
      </c>
      <c r="AY1" t="str">
        <f>VLOOKUP(AY3,'P&amp;L Summary by Program'!$E$9:$E$91,1,FALSE)</f>
        <v>Operating Expense</v>
      </c>
      <c r="AZ1" t="e">
        <f>VLOOKUP(AZ3,'P&amp;L Summary by Program'!$E$9:$E$91,1,FALSE)</f>
        <v>#N/A</v>
      </c>
      <c r="BA1" t="str">
        <f>VLOOKUP(BA3,'P&amp;L Summary by Program'!$E$9:$E$91,1,FALSE)</f>
        <v>Photography</v>
      </c>
      <c r="BB1" t="e">
        <f>VLOOKUP(BB3,'P&amp;L Summary by Program'!$E$9:$E$91,1,FALSE)</f>
        <v>#N/A</v>
      </c>
      <c r="BC1" t="str">
        <f>VLOOKUP(BC3,'P&amp;L Summary by Program'!$E$9:$E$91,1,FALSE)</f>
        <v>Planners/Folders/ReadBags</v>
      </c>
      <c r="BD1" t="e">
        <f>VLOOKUP(BD3,'P&amp;L Summary by Program'!$E$9:$E$91,1,FALSE)</f>
        <v>#N/A</v>
      </c>
      <c r="BE1" t="str">
        <f>VLOOKUP(BE3,'P&amp;L Summary by Program'!$E$9:$E$91,1,FALSE)</f>
        <v>PTN Membership</v>
      </c>
      <c r="BF1" t="e">
        <f>VLOOKUP(BF3,'P&amp;L Summary by Program'!$E$9:$E$91,1,FALSE)</f>
        <v>#N/A</v>
      </c>
      <c r="BG1" t="str">
        <f>VLOOKUP(BG3,'P&amp;L Summary by Program'!$E$9:$E$91,1,FALSE)</f>
        <v>Scholarship</v>
      </c>
      <c r="BH1" t="e">
        <f>VLOOKUP(BH3,'P&amp;L Summary by Program'!$E$9:$E$91,1,FALSE)</f>
        <v>#N/A</v>
      </c>
      <c r="BI1" t="str">
        <f>VLOOKUP(BI3,'P&amp;L Summary by Program'!$E$9:$E$91,1,FALSE)</f>
        <v>Scrip Gift Cards</v>
      </c>
      <c r="BJ1" t="e">
        <f>VLOOKUP(BJ3,'P&amp;L Summary by Program'!$E$9:$E$91,1,FALSE)</f>
        <v>#N/A</v>
      </c>
      <c r="BK1" t="str">
        <f>VLOOKUP(BK3,'P&amp;L Summary by Program'!$E$9:$E$91,1,FALSE)</f>
        <v>Shoparoo</v>
      </c>
      <c r="BL1" t="e">
        <f>VLOOKUP(BL3,'P&amp;L Summary by Program'!$E$9:$E$91,1,FALSE)</f>
        <v>#N/A</v>
      </c>
      <c r="BM1" t="str">
        <f>VLOOKUP(BM3,'P&amp;L Summary by Program'!$E$9:$E$91,1,FALSE)</f>
        <v>Spelling Bee</v>
      </c>
      <c r="BN1" t="e">
        <f>VLOOKUP(BN3,'P&amp;L Summary by Program'!$E$9:$E$91,1,FALSE)</f>
        <v>#N/A</v>
      </c>
      <c r="BO1" t="str">
        <f>VLOOKUP(BO3,'P&amp;L Summary by Program'!$E$9:$E$91,1,FALSE)</f>
        <v>Spirit Wear</v>
      </c>
      <c r="BP1" t="e">
        <f>VLOOKUP(BP3,'P&amp;L Summary by Program'!$E$9:$E$91,1,FALSE)</f>
        <v>#N/A</v>
      </c>
      <c r="BQ1" t="str">
        <f>VLOOKUP(BQ3,'P&amp;L Summary by Program'!$E$9:$E$91,1,FALSE)</f>
        <v>Staff &amp; Teacher Relations</v>
      </c>
      <c r="BR1" t="e">
        <f>VLOOKUP(BR3,'P&amp;L Summary by Program'!$E$9:$E$91,1,FALSE)</f>
        <v>#N/A</v>
      </c>
      <c r="BS1" t="str">
        <f>VLOOKUP(BS3,'P&amp;L Summary by Program'!$E$9:$E$91,1,FALSE)</f>
        <v>Sweetheart Dance</v>
      </c>
      <c r="BT1" t="e">
        <f>VLOOKUP(BT3,'P&amp;L Summary by Program'!$E$9:$E$91,1,FALSE)</f>
        <v>#N/A</v>
      </c>
      <c r="BU1" t="str">
        <f>VLOOKUP(BU3,'P&amp;L Summary by Program'!$E$9:$E$91,1,FALSE)</f>
        <v>Teacher Appreciation</v>
      </c>
      <c r="BV1" t="e">
        <f>VLOOKUP(BV3,'P&amp;L Summary by Program'!$E$9:$E$91,1,FALSE)</f>
        <v>#N/A</v>
      </c>
      <c r="BW1" t="str">
        <f>VLOOKUP(BW3,'P&amp;L Summary by Program'!$E$9:$E$91,1,FALSE)</f>
        <v>Tee Shirts</v>
      </c>
      <c r="BX1" t="e">
        <f>VLOOKUP(BX3,'P&amp;L Summary by Program'!$E$9:$E$91,1,FALSE)</f>
        <v>#N/A</v>
      </c>
      <c r="BY1" t="str">
        <f>VLOOKUP(BY3,'P&amp;L Summary by Program'!$E$9:$E$91,1,FALSE)</f>
        <v>Valentine's Day Grams</v>
      </c>
      <c r="BZ1" t="e">
        <f>VLOOKUP(BZ3,'P&amp;L Summary by Program'!$E$9:$E$91,1,FALSE)</f>
        <v>#N/A</v>
      </c>
      <c r="CA1" t="str">
        <f>VLOOKUP(CA3,'P&amp;L Summary by Program'!$E$9:$E$91,1,FALSE)</f>
        <v>Yearbook</v>
      </c>
    </row>
    <row r="2" spans="1:81" s="26" customFormat="1" x14ac:dyDescent="0.55000000000000004">
      <c r="A2" s="74"/>
      <c r="B2" s="74"/>
      <c r="C2" s="74"/>
      <c r="D2" s="74"/>
    </row>
    <row r="3" spans="1:81" s="26" customFormat="1" ht="14.7" thickBot="1" x14ac:dyDescent="0.6">
      <c r="A3" s="75"/>
      <c r="B3" s="75"/>
      <c r="C3" s="75"/>
      <c r="D3" s="75"/>
      <c r="E3" s="87" t="s">
        <v>269</v>
      </c>
      <c r="F3" s="88"/>
      <c r="G3" s="87" t="s">
        <v>5</v>
      </c>
      <c r="H3" s="88"/>
      <c r="I3" s="87" t="s">
        <v>7</v>
      </c>
      <c r="J3" s="88"/>
      <c r="K3" s="87" t="s">
        <v>8</v>
      </c>
      <c r="L3" s="88"/>
      <c r="M3" s="87" t="s">
        <v>10</v>
      </c>
      <c r="N3" s="88"/>
      <c r="O3" s="87" t="s">
        <v>12</v>
      </c>
      <c r="P3" s="88"/>
      <c r="Q3" s="87" t="s">
        <v>14</v>
      </c>
      <c r="R3" s="88"/>
      <c r="S3" s="87" t="s">
        <v>25</v>
      </c>
      <c r="T3" s="88"/>
      <c r="U3" s="87" t="s">
        <v>26</v>
      </c>
      <c r="V3" s="88"/>
      <c r="W3" s="87" t="s">
        <v>173</v>
      </c>
      <c r="X3" s="88"/>
      <c r="Y3" s="87" t="s">
        <v>29</v>
      </c>
      <c r="Z3" s="88"/>
      <c r="AA3" s="87" t="s">
        <v>31</v>
      </c>
      <c r="AB3" s="88"/>
      <c r="AC3" s="87" t="s">
        <v>32</v>
      </c>
      <c r="AD3" s="88"/>
      <c r="AE3" s="87" t="s">
        <v>261</v>
      </c>
      <c r="AF3" s="88"/>
      <c r="AG3" s="87" t="s">
        <v>39</v>
      </c>
      <c r="AH3" s="88"/>
      <c r="AI3" s="87" t="s">
        <v>40</v>
      </c>
      <c r="AJ3" s="88"/>
      <c r="AK3" s="87" t="s">
        <v>43</v>
      </c>
      <c r="AL3" s="88"/>
      <c r="AM3" s="87" t="s">
        <v>48</v>
      </c>
      <c r="AN3" s="88"/>
      <c r="AO3" s="87" t="s">
        <v>49</v>
      </c>
      <c r="AP3" s="88"/>
      <c r="AQ3" s="87" t="s">
        <v>52</v>
      </c>
      <c r="AR3" s="88"/>
      <c r="AS3" s="87" t="s">
        <v>54</v>
      </c>
      <c r="AT3" s="88"/>
      <c r="AU3" s="87" t="s">
        <v>55</v>
      </c>
      <c r="AV3" s="88"/>
      <c r="AW3" s="87" t="s">
        <v>58</v>
      </c>
      <c r="AX3" s="88"/>
      <c r="AY3" s="87" t="s">
        <v>65</v>
      </c>
      <c r="AZ3" s="88"/>
      <c r="BA3" s="87" t="s">
        <v>262</v>
      </c>
      <c r="BB3" s="88"/>
      <c r="BC3" s="87" t="s">
        <v>69</v>
      </c>
      <c r="BD3" s="88"/>
      <c r="BE3" s="87" t="s">
        <v>73</v>
      </c>
      <c r="BF3" s="88"/>
      <c r="BG3" s="87" t="s">
        <v>81</v>
      </c>
      <c r="BH3" s="88"/>
      <c r="BI3" s="87" t="s">
        <v>259</v>
      </c>
      <c r="BK3" s="87" t="s">
        <v>85</v>
      </c>
      <c r="BL3" s="88"/>
      <c r="BM3" s="87" t="s">
        <v>87</v>
      </c>
      <c r="BN3" s="88"/>
      <c r="BO3" s="87" t="s">
        <v>89</v>
      </c>
      <c r="BP3" s="88"/>
      <c r="BQ3" s="87" t="s">
        <v>90</v>
      </c>
      <c r="BR3" s="88"/>
      <c r="BS3" s="87" t="s">
        <v>129</v>
      </c>
      <c r="BT3" s="88"/>
      <c r="BU3" s="87" t="s">
        <v>95</v>
      </c>
      <c r="BV3" s="88"/>
      <c r="BW3" s="87" t="s">
        <v>250</v>
      </c>
      <c r="BX3" s="88"/>
      <c r="BY3" s="87" t="s">
        <v>260</v>
      </c>
      <c r="BZ3" s="88"/>
      <c r="CA3" s="87" t="s">
        <v>100</v>
      </c>
      <c r="CB3" s="88"/>
      <c r="CC3" s="87" t="s">
        <v>142</v>
      </c>
    </row>
    <row r="4" spans="1:81" ht="14.7" thickTop="1" x14ac:dyDescent="0.55000000000000004">
      <c r="A4" s="80"/>
      <c r="B4" s="80"/>
      <c r="C4" s="80" t="s">
        <v>103</v>
      </c>
      <c r="D4" s="80"/>
      <c r="E4" s="81"/>
      <c r="F4" s="82"/>
      <c r="G4" s="81"/>
      <c r="H4" s="82"/>
      <c r="I4" s="81"/>
      <c r="J4" s="82"/>
      <c r="K4" s="81"/>
      <c r="L4" s="82"/>
      <c r="M4" s="81"/>
      <c r="N4" s="82"/>
      <c r="O4" s="81"/>
      <c r="P4" s="82"/>
      <c r="Q4" s="81"/>
      <c r="R4" s="82"/>
      <c r="S4" s="81"/>
      <c r="T4" s="82"/>
      <c r="U4" s="81"/>
      <c r="V4" s="82"/>
      <c r="W4" s="81"/>
      <c r="X4" s="82"/>
      <c r="Y4" s="81"/>
      <c r="Z4" s="82"/>
      <c r="AA4" s="81"/>
      <c r="AB4" s="82"/>
      <c r="AC4" s="81"/>
      <c r="AD4" s="82"/>
      <c r="AE4" s="81"/>
      <c r="AF4" s="82"/>
      <c r="AG4" s="81"/>
      <c r="AH4" s="82"/>
      <c r="AI4" s="81"/>
      <c r="AJ4" s="82"/>
      <c r="AK4" s="81"/>
      <c r="AL4" s="82"/>
      <c r="AM4" s="81"/>
      <c r="AN4" s="82"/>
      <c r="AO4" s="81"/>
      <c r="AP4" s="82"/>
      <c r="AQ4" s="81"/>
      <c r="AR4" s="82"/>
      <c r="AS4" s="81"/>
      <c r="AT4" s="82"/>
      <c r="AU4" s="81"/>
      <c r="AV4" s="82"/>
      <c r="AW4" s="81"/>
      <c r="AX4" s="82"/>
      <c r="AY4" s="81"/>
      <c r="AZ4" s="82"/>
      <c r="BA4" s="81"/>
      <c r="BB4" s="82"/>
      <c r="BC4" s="81"/>
      <c r="BD4" s="82"/>
      <c r="BE4" s="81"/>
      <c r="BF4" s="82"/>
      <c r="BG4" s="81"/>
      <c r="BH4" s="82"/>
      <c r="BI4" s="81"/>
      <c r="BK4" s="81"/>
      <c r="BL4" s="82"/>
      <c r="BM4" s="81"/>
      <c r="BN4" s="82"/>
      <c r="BO4" s="81"/>
      <c r="BP4" s="82"/>
      <c r="BQ4" s="81"/>
      <c r="BR4" s="82"/>
      <c r="BS4" s="81"/>
      <c r="BT4" s="82"/>
      <c r="BU4" s="81"/>
      <c r="BV4" s="82"/>
      <c r="BW4" s="81"/>
      <c r="BX4" s="82"/>
      <c r="BY4" s="81"/>
      <c r="BZ4" s="82"/>
      <c r="CA4" s="81"/>
      <c r="CB4" s="82"/>
      <c r="CC4" s="81"/>
    </row>
    <row r="5" spans="1:81" x14ac:dyDescent="0.55000000000000004">
      <c r="A5" s="80"/>
      <c r="B5" s="80"/>
      <c r="C5" s="80"/>
      <c r="D5" s="80" t="s">
        <v>31</v>
      </c>
      <c r="E5" s="81">
        <v>0</v>
      </c>
      <c r="F5" s="82"/>
      <c r="G5" s="81">
        <v>0</v>
      </c>
      <c r="H5" s="82"/>
      <c r="I5" s="81">
        <v>0</v>
      </c>
      <c r="J5" s="82"/>
      <c r="K5" s="81">
        <v>0</v>
      </c>
      <c r="L5" s="82"/>
      <c r="M5" s="81">
        <v>0</v>
      </c>
      <c r="N5" s="82"/>
      <c r="O5" s="81">
        <v>0</v>
      </c>
      <c r="P5" s="82"/>
      <c r="Q5" s="81">
        <v>0</v>
      </c>
      <c r="R5" s="82"/>
      <c r="S5" s="81">
        <v>0</v>
      </c>
      <c r="T5" s="82"/>
      <c r="U5" s="81">
        <v>0</v>
      </c>
      <c r="V5" s="82"/>
      <c r="W5" s="81">
        <v>0</v>
      </c>
      <c r="X5" s="82"/>
      <c r="Y5" s="81">
        <v>0</v>
      </c>
      <c r="Z5" s="82"/>
      <c r="AA5" s="81">
        <v>250</v>
      </c>
      <c r="AB5" s="82"/>
      <c r="AC5" s="81">
        <v>0</v>
      </c>
      <c r="AD5" s="82"/>
      <c r="AE5" s="81">
        <v>0</v>
      </c>
      <c r="AF5" s="82"/>
      <c r="AG5" s="81">
        <v>0</v>
      </c>
      <c r="AH5" s="82"/>
      <c r="AI5" s="81">
        <v>0</v>
      </c>
      <c r="AJ5" s="82"/>
      <c r="AK5" s="81">
        <v>0</v>
      </c>
      <c r="AL5" s="82"/>
      <c r="AM5" s="81">
        <v>0</v>
      </c>
      <c r="AN5" s="82"/>
      <c r="AO5" s="81">
        <v>0</v>
      </c>
      <c r="AP5" s="82"/>
      <c r="AQ5" s="81">
        <v>0</v>
      </c>
      <c r="AR5" s="82"/>
      <c r="AS5" s="81">
        <v>0</v>
      </c>
      <c r="AT5" s="82"/>
      <c r="AU5" s="81">
        <v>0</v>
      </c>
      <c r="AV5" s="82"/>
      <c r="AW5" s="81">
        <v>0</v>
      </c>
      <c r="AX5" s="82"/>
      <c r="AY5" s="81">
        <v>0</v>
      </c>
      <c r="AZ5" s="82"/>
      <c r="BA5" s="81">
        <v>0</v>
      </c>
      <c r="BB5" s="82"/>
      <c r="BC5" s="81">
        <v>0</v>
      </c>
      <c r="BD5" s="82"/>
      <c r="BE5" s="81">
        <v>0</v>
      </c>
      <c r="BF5" s="82"/>
      <c r="BG5" s="81">
        <v>0</v>
      </c>
      <c r="BH5" s="82"/>
      <c r="BI5" s="81">
        <v>0</v>
      </c>
      <c r="BK5" s="81">
        <v>0</v>
      </c>
      <c r="BL5" s="82"/>
      <c r="BM5" s="81">
        <v>0</v>
      </c>
      <c r="BN5" s="82"/>
      <c r="BO5" s="81">
        <v>0</v>
      </c>
      <c r="BP5" s="82"/>
      <c r="BQ5" s="81">
        <v>0</v>
      </c>
      <c r="BR5" s="82"/>
      <c r="BS5" s="81">
        <v>0</v>
      </c>
      <c r="BT5" s="82"/>
      <c r="BU5" s="81">
        <v>0</v>
      </c>
      <c r="BV5" s="82"/>
      <c r="BW5" s="81">
        <v>0</v>
      </c>
      <c r="BX5" s="82"/>
      <c r="BY5" s="81">
        <v>0</v>
      </c>
      <c r="BZ5" s="82"/>
      <c r="CA5" s="81">
        <v>0</v>
      </c>
      <c r="CB5" s="82"/>
      <c r="CC5" s="81">
        <v>250</v>
      </c>
    </row>
    <row r="6" spans="1:81" x14ac:dyDescent="0.55000000000000004">
      <c r="A6" s="80"/>
      <c r="B6" s="80"/>
      <c r="C6" s="80"/>
      <c r="D6" s="80" t="s">
        <v>111</v>
      </c>
      <c r="E6" s="81">
        <v>87.5</v>
      </c>
      <c r="F6" s="82"/>
      <c r="G6" s="81">
        <v>0</v>
      </c>
      <c r="H6" s="82"/>
      <c r="I6" s="81">
        <v>246.23</v>
      </c>
      <c r="J6" s="82"/>
      <c r="K6" s="81">
        <v>0</v>
      </c>
      <c r="L6" s="82"/>
      <c r="M6" s="81">
        <v>10</v>
      </c>
      <c r="N6" s="82"/>
      <c r="O6" s="81">
        <v>73.5</v>
      </c>
      <c r="P6" s="82"/>
      <c r="Q6" s="81">
        <v>1300.2</v>
      </c>
      <c r="R6" s="82"/>
      <c r="S6" s="81">
        <v>0</v>
      </c>
      <c r="T6" s="82"/>
      <c r="U6" s="81">
        <v>132.80000000000001</v>
      </c>
      <c r="V6" s="82"/>
      <c r="W6" s="81">
        <v>300</v>
      </c>
      <c r="X6" s="82"/>
      <c r="Y6" s="81">
        <v>0</v>
      </c>
      <c r="Z6" s="82"/>
      <c r="AA6" s="81">
        <v>0</v>
      </c>
      <c r="AB6" s="82"/>
      <c r="AC6" s="81">
        <v>0</v>
      </c>
      <c r="AD6" s="82"/>
      <c r="AE6" s="81">
        <v>840</v>
      </c>
      <c r="AF6" s="82"/>
      <c r="AG6" s="81">
        <v>60</v>
      </c>
      <c r="AH6" s="82"/>
      <c r="AI6" s="81">
        <v>0</v>
      </c>
      <c r="AJ6" s="82"/>
      <c r="AK6" s="81">
        <v>2126.0500000000002</v>
      </c>
      <c r="AL6" s="82"/>
      <c r="AM6" s="81">
        <v>0</v>
      </c>
      <c r="AN6" s="82"/>
      <c r="AO6" s="81">
        <v>540.65</v>
      </c>
      <c r="AP6" s="82"/>
      <c r="AQ6" s="81">
        <v>0</v>
      </c>
      <c r="AR6" s="82"/>
      <c r="AS6" s="81">
        <v>140</v>
      </c>
      <c r="AT6" s="82"/>
      <c r="AU6" s="81">
        <v>0</v>
      </c>
      <c r="AV6" s="82"/>
      <c r="AW6" s="81">
        <v>0</v>
      </c>
      <c r="AX6" s="82"/>
      <c r="AY6" s="81">
        <v>0</v>
      </c>
      <c r="AZ6" s="82"/>
      <c r="BA6" s="81">
        <v>1555</v>
      </c>
      <c r="BB6" s="82"/>
      <c r="BC6" s="81">
        <v>0</v>
      </c>
      <c r="BD6" s="82"/>
      <c r="BE6" s="81">
        <v>0</v>
      </c>
      <c r="BF6" s="82"/>
      <c r="BG6" s="81">
        <v>0</v>
      </c>
      <c r="BH6" s="82"/>
      <c r="BI6" s="81">
        <v>214.62</v>
      </c>
      <c r="BK6" s="81">
        <v>56.21</v>
      </c>
      <c r="BL6" s="82"/>
      <c r="BM6" s="81">
        <v>0</v>
      </c>
      <c r="BN6" s="82"/>
      <c r="BO6" s="81">
        <v>1018.5</v>
      </c>
      <c r="BP6" s="82"/>
      <c r="BQ6" s="81">
        <v>0</v>
      </c>
      <c r="BR6" s="82"/>
      <c r="BS6" s="81">
        <v>817</v>
      </c>
      <c r="BT6" s="82"/>
      <c r="BU6" s="81">
        <v>0</v>
      </c>
      <c r="BV6" s="82"/>
      <c r="BW6" s="81">
        <v>10</v>
      </c>
      <c r="BX6" s="82"/>
      <c r="BY6" s="81">
        <v>944</v>
      </c>
      <c r="BZ6" s="82"/>
      <c r="CA6" s="81">
        <v>0</v>
      </c>
      <c r="CB6" s="82"/>
      <c r="CC6" s="81">
        <v>10472.26</v>
      </c>
    </row>
    <row r="7" spans="1:81" x14ac:dyDescent="0.55000000000000004">
      <c r="A7" s="80"/>
      <c r="B7" s="80"/>
      <c r="C7" s="80"/>
      <c r="D7" s="80" t="s">
        <v>73</v>
      </c>
      <c r="E7" s="81">
        <v>0</v>
      </c>
      <c r="F7" s="82"/>
      <c r="G7" s="81">
        <v>0</v>
      </c>
      <c r="H7" s="82"/>
      <c r="I7" s="81">
        <v>0</v>
      </c>
      <c r="J7" s="82"/>
      <c r="K7" s="81">
        <v>0</v>
      </c>
      <c r="L7" s="82"/>
      <c r="M7" s="81">
        <v>0</v>
      </c>
      <c r="N7" s="82"/>
      <c r="O7" s="81">
        <v>0</v>
      </c>
      <c r="P7" s="82"/>
      <c r="Q7" s="81">
        <v>0</v>
      </c>
      <c r="R7" s="82"/>
      <c r="S7" s="81">
        <v>0</v>
      </c>
      <c r="T7" s="82"/>
      <c r="U7" s="81">
        <v>0</v>
      </c>
      <c r="V7" s="82"/>
      <c r="W7" s="81">
        <v>0</v>
      </c>
      <c r="X7" s="82"/>
      <c r="Y7" s="81">
        <v>0</v>
      </c>
      <c r="Z7" s="82"/>
      <c r="AA7" s="81">
        <v>0</v>
      </c>
      <c r="AB7" s="82"/>
      <c r="AC7" s="81">
        <v>0</v>
      </c>
      <c r="AD7" s="82"/>
      <c r="AE7" s="81">
        <v>0</v>
      </c>
      <c r="AF7" s="82"/>
      <c r="AG7" s="81">
        <v>0</v>
      </c>
      <c r="AH7" s="82"/>
      <c r="AI7" s="81">
        <v>0</v>
      </c>
      <c r="AJ7" s="82"/>
      <c r="AK7" s="81">
        <v>0</v>
      </c>
      <c r="AL7" s="82"/>
      <c r="AM7" s="81">
        <v>0</v>
      </c>
      <c r="AN7" s="82"/>
      <c r="AO7" s="81">
        <v>0</v>
      </c>
      <c r="AP7" s="82"/>
      <c r="AQ7" s="81">
        <v>0</v>
      </c>
      <c r="AR7" s="82"/>
      <c r="AS7" s="81">
        <v>0</v>
      </c>
      <c r="AT7" s="82"/>
      <c r="AU7" s="81">
        <v>0</v>
      </c>
      <c r="AV7" s="82"/>
      <c r="AW7" s="81">
        <v>0</v>
      </c>
      <c r="AX7" s="82"/>
      <c r="AY7" s="81">
        <v>0</v>
      </c>
      <c r="AZ7" s="82"/>
      <c r="BA7" s="81">
        <v>0</v>
      </c>
      <c r="BB7" s="82"/>
      <c r="BC7" s="81">
        <v>0</v>
      </c>
      <c r="BD7" s="82"/>
      <c r="BE7" s="81">
        <v>940.52</v>
      </c>
      <c r="BF7" s="82"/>
      <c r="BG7" s="81">
        <v>0</v>
      </c>
      <c r="BH7" s="82"/>
      <c r="BI7" s="81">
        <v>0</v>
      </c>
      <c r="BK7" s="81">
        <v>0</v>
      </c>
      <c r="BL7" s="82"/>
      <c r="BM7" s="81">
        <v>0</v>
      </c>
      <c r="BN7" s="82"/>
      <c r="BO7" s="81">
        <v>0</v>
      </c>
      <c r="BP7" s="82"/>
      <c r="BQ7" s="81">
        <v>0</v>
      </c>
      <c r="BR7" s="82"/>
      <c r="BS7" s="81">
        <v>0</v>
      </c>
      <c r="BT7" s="82"/>
      <c r="BU7" s="81">
        <v>0</v>
      </c>
      <c r="BV7" s="82"/>
      <c r="BW7" s="81">
        <v>0</v>
      </c>
      <c r="BX7" s="82"/>
      <c r="BY7" s="81">
        <v>0</v>
      </c>
      <c r="BZ7" s="82"/>
      <c r="CA7" s="81">
        <v>0</v>
      </c>
      <c r="CB7" s="82"/>
      <c r="CC7" s="81">
        <v>940.52</v>
      </c>
    </row>
    <row r="8" spans="1:81" x14ac:dyDescent="0.55000000000000004">
      <c r="A8" s="80"/>
      <c r="B8" s="80"/>
      <c r="C8" s="80"/>
      <c r="D8" s="80" t="s">
        <v>141</v>
      </c>
      <c r="E8" s="81">
        <v>0</v>
      </c>
      <c r="F8" s="82"/>
      <c r="G8" s="81">
        <v>0</v>
      </c>
      <c r="H8" s="82"/>
      <c r="I8" s="81">
        <v>0</v>
      </c>
      <c r="J8" s="82"/>
      <c r="K8" s="81">
        <v>0</v>
      </c>
      <c r="L8" s="82"/>
      <c r="M8" s="81">
        <v>0</v>
      </c>
      <c r="N8" s="82"/>
      <c r="O8" s="81">
        <v>0</v>
      </c>
      <c r="P8" s="82"/>
      <c r="Q8" s="81">
        <v>0</v>
      </c>
      <c r="R8" s="82"/>
      <c r="S8" s="81">
        <v>0</v>
      </c>
      <c r="T8" s="82"/>
      <c r="U8" s="81">
        <v>0</v>
      </c>
      <c r="V8" s="82"/>
      <c r="W8" s="81">
        <v>0</v>
      </c>
      <c r="X8" s="82"/>
      <c r="Y8" s="81">
        <v>0</v>
      </c>
      <c r="Z8" s="82"/>
      <c r="AA8" s="81">
        <v>0</v>
      </c>
      <c r="AB8" s="82"/>
      <c r="AC8" s="81">
        <v>0</v>
      </c>
      <c r="AD8" s="82"/>
      <c r="AE8" s="81">
        <v>0</v>
      </c>
      <c r="AF8" s="82"/>
      <c r="AG8" s="81">
        <v>0</v>
      </c>
      <c r="AH8" s="82"/>
      <c r="AI8" s="81">
        <v>0</v>
      </c>
      <c r="AJ8" s="82"/>
      <c r="AK8" s="81">
        <v>0</v>
      </c>
      <c r="AL8" s="82"/>
      <c r="AM8" s="81">
        <v>0</v>
      </c>
      <c r="AN8" s="82"/>
      <c r="AO8" s="81">
        <v>0</v>
      </c>
      <c r="AP8" s="82"/>
      <c r="AQ8" s="81">
        <v>0</v>
      </c>
      <c r="AR8" s="82"/>
      <c r="AS8" s="81">
        <v>0</v>
      </c>
      <c r="AT8" s="82"/>
      <c r="AU8" s="81">
        <v>0</v>
      </c>
      <c r="AV8" s="82"/>
      <c r="AW8" s="81">
        <v>0</v>
      </c>
      <c r="AX8" s="82"/>
      <c r="AY8" s="81">
        <v>0</v>
      </c>
      <c r="AZ8" s="82"/>
      <c r="BA8" s="81">
        <v>0</v>
      </c>
      <c r="BB8" s="82"/>
      <c r="BC8" s="81">
        <v>0</v>
      </c>
      <c r="BD8" s="82"/>
      <c r="BE8" s="81">
        <v>0</v>
      </c>
      <c r="BF8" s="82"/>
      <c r="BG8" s="81">
        <v>0</v>
      </c>
      <c r="BH8" s="82"/>
      <c r="BI8" s="81">
        <v>0</v>
      </c>
      <c r="BK8" s="81">
        <v>0</v>
      </c>
      <c r="BL8" s="82"/>
      <c r="BM8" s="81">
        <v>0</v>
      </c>
      <c r="BN8" s="82"/>
      <c r="BO8" s="81">
        <v>0</v>
      </c>
      <c r="BP8" s="82"/>
      <c r="BQ8" s="81">
        <v>0</v>
      </c>
      <c r="BR8" s="82"/>
      <c r="BS8" s="81">
        <v>0</v>
      </c>
      <c r="BT8" s="82"/>
      <c r="BU8" s="81">
        <v>220</v>
      </c>
      <c r="BV8" s="82"/>
      <c r="BW8" s="81">
        <v>0</v>
      </c>
      <c r="BX8" s="82"/>
      <c r="BY8" s="81">
        <v>0</v>
      </c>
      <c r="BZ8" s="82"/>
      <c r="CA8" s="81">
        <v>2406.7399999999998</v>
      </c>
      <c r="CB8" s="82"/>
      <c r="CC8" s="81">
        <v>2626.74</v>
      </c>
    </row>
    <row r="9" spans="1:81" ht="14.7" thickBot="1" x14ac:dyDescent="0.6">
      <c r="A9" s="80"/>
      <c r="B9" s="80"/>
      <c r="C9" s="80"/>
      <c r="D9" s="80" t="s">
        <v>140</v>
      </c>
      <c r="E9" s="81"/>
      <c r="F9" s="82"/>
      <c r="G9" s="81"/>
      <c r="H9" s="82"/>
      <c r="I9" s="81"/>
      <c r="J9" s="82"/>
      <c r="K9" s="81"/>
      <c r="L9" s="82"/>
      <c r="M9" s="81"/>
      <c r="N9" s="82"/>
      <c r="O9" s="81"/>
      <c r="P9" s="82"/>
      <c r="Q9" s="81"/>
      <c r="R9" s="82"/>
      <c r="S9" s="81"/>
      <c r="T9" s="82"/>
      <c r="U9" s="81"/>
      <c r="V9" s="82"/>
      <c r="W9" s="81"/>
      <c r="X9" s="82"/>
      <c r="Y9" s="81"/>
      <c r="Z9" s="82"/>
      <c r="AA9" s="81"/>
      <c r="AB9" s="82"/>
      <c r="AC9" s="81"/>
      <c r="AD9" s="82"/>
      <c r="AE9" s="81"/>
      <c r="AF9" s="82"/>
      <c r="AG9" s="81"/>
      <c r="AH9" s="82"/>
      <c r="AI9" s="81"/>
      <c r="AJ9" s="82"/>
      <c r="AK9" s="81"/>
      <c r="AL9" s="82"/>
      <c r="AM9" s="81"/>
      <c r="AN9" s="82"/>
      <c r="AO9" s="81"/>
      <c r="AP9" s="82"/>
      <c r="AQ9" s="81"/>
      <c r="AR9" s="82"/>
      <c r="AS9" s="81"/>
      <c r="AT9" s="82"/>
      <c r="AU9" s="81"/>
      <c r="AV9" s="82"/>
      <c r="AW9" s="81"/>
      <c r="AX9" s="82"/>
      <c r="AY9" s="81"/>
      <c r="AZ9" s="82"/>
      <c r="BA9" s="81"/>
      <c r="BB9" s="82"/>
      <c r="BC9" s="81"/>
      <c r="BD9" s="82"/>
      <c r="BE9" s="81"/>
      <c r="BF9" s="82"/>
      <c r="BG9" s="81"/>
      <c r="BH9" s="82"/>
      <c r="BI9" s="81"/>
      <c r="BK9" s="81"/>
      <c r="BL9" s="82"/>
      <c r="BM9" s="81"/>
      <c r="BN9" s="82"/>
      <c r="BO9" s="81"/>
      <c r="BP9" s="82"/>
      <c r="BQ9" s="81"/>
      <c r="BR9" s="82"/>
      <c r="BS9" s="81"/>
      <c r="BT9" s="82"/>
      <c r="BU9" s="81"/>
      <c r="BV9" s="82"/>
      <c r="BW9" s="81"/>
      <c r="BX9" s="82"/>
      <c r="BY9" s="81"/>
      <c r="BZ9" s="82"/>
      <c r="CA9" s="81"/>
      <c r="CB9" s="82"/>
      <c r="CC9" s="81"/>
    </row>
    <row r="10" spans="1:81" ht="14.7" thickBot="1" x14ac:dyDescent="0.6">
      <c r="A10" s="80"/>
      <c r="B10" s="80"/>
      <c r="C10" s="80" t="s">
        <v>139</v>
      </c>
      <c r="D10" s="80"/>
      <c r="E10" s="84">
        <v>87.5</v>
      </c>
      <c r="F10" s="82"/>
      <c r="G10" s="84">
        <v>0</v>
      </c>
      <c r="H10" s="82"/>
      <c r="I10" s="84">
        <v>246.23</v>
      </c>
      <c r="J10" s="82"/>
      <c r="K10" s="84">
        <v>0</v>
      </c>
      <c r="L10" s="82"/>
      <c r="M10" s="84">
        <v>10</v>
      </c>
      <c r="N10" s="82"/>
      <c r="O10" s="84">
        <v>73.5</v>
      </c>
      <c r="P10" s="82"/>
      <c r="Q10" s="84">
        <v>1300.2</v>
      </c>
      <c r="R10" s="82"/>
      <c r="S10" s="84">
        <v>0</v>
      </c>
      <c r="T10" s="82"/>
      <c r="U10" s="84">
        <v>132.80000000000001</v>
      </c>
      <c r="V10" s="82"/>
      <c r="W10" s="84">
        <v>300</v>
      </c>
      <c r="X10" s="82"/>
      <c r="Y10" s="84">
        <v>0</v>
      </c>
      <c r="Z10" s="82"/>
      <c r="AA10" s="84">
        <v>250</v>
      </c>
      <c r="AB10" s="82"/>
      <c r="AC10" s="84">
        <v>0</v>
      </c>
      <c r="AD10" s="82"/>
      <c r="AE10" s="84">
        <v>840</v>
      </c>
      <c r="AF10" s="82"/>
      <c r="AG10" s="84">
        <v>60</v>
      </c>
      <c r="AH10" s="82"/>
      <c r="AI10" s="84">
        <v>0</v>
      </c>
      <c r="AJ10" s="82"/>
      <c r="AK10" s="84">
        <v>2126.0500000000002</v>
      </c>
      <c r="AL10" s="82"/>
      <c r="AM10" s="84">
        <v>0</v>
      </c>
      <c r="AN10" s="82"/>
      <c r="AO10" s="84">
        <v>540.65</v>
      </c>
      <c r="AP10" s="82"/>
      <c r="AQ10" s="84">
        <v>0</v>
      </c>
      <c r="AR10" s="82"/>
      <c r="AS10" s="84">
        <v>140</v>
      </c>
      <c r="AT10" s="82"/>
      <c r="AU10" s="84">
        <v>0</v>
      </c>
      <c r="AV10" s="82"/>
      <c r="AW10" s="84">
        <v>0</v>
      </c>
      <c r="AX10" s="82"/>
      <c r="AY10" s="84">
        <v>0</v>
      </c>
      <c r="AZ10" s="82"/>
      <c r="BA10" s="84">
        <v>1555</v>
      </c>
      <c r="BB10" s="82"/>
      <c r="BC10" s="84">
        <v>0</v>
      </c>
      <c r="BD10" s="82"/>
      <c r="BE10" s="84">
        <v>940.52</v>
      </c>
      <c r="BF10" s="82"/>
      <c r="BG10" s="84">
        <v>0</v>
      </c>
      <c r="BH10" s="82"/>
      <c r="BI10" s="84">
        <v>214.62</v>
      </c>
      <c r="BK10" s="84">
        <v>56.21</v>
      </c>
      <c r="BL10" s="82"/>
      <c r="BM10" s="84">
        <v>0</v>
      </c>
      <c r="BN10" s="82"/>
      <c r="BO10" s="84">
        <v>1018.5</v>
      </c>
      <c r="BP10" s="82"/>
      <c r="BQ10" s="84">
        <v>0</v>
      </c>
      <c r="BR10" s="82"/>
      <c r="BS10" s="84">
        <v>817</v>
      </c>
      <c r="BT10" s="82"/>
      <c r="BU10" s="84">
        <v>220</v>
      </c>
      <c r="BV10" s="82"/>
      <c r="BW10" s="84">
        <v>10</v>
      </c>
      <c r="BX10" s="82"/>
      <c r="BY10" s="84">
        <v>944</v>
      </c>
      <c r="BZ10" s="82"/>
      <c r="CA10" s="84">
        <v>2406.7399999999998</v>
      </c>
      <c r="CB10" s="82"/>
      <c r="CC10" s="84">
        <v>14289.52</v>
      </c>
    </row>
    <row r="11" spans="1:81" x14ac:dyDescent="0.55000000000000004">
      <c r="A11" s="80"/>
      <c r="B11" s="80" t="s">
        <v>138</v>
      </c>
      <c r="C11" s="80"/>
      <c r="D11" s="80"/>
      <c r="E11" s="81">
        <v>87.5</v>
      </c>
      <c r="F11" s="82"/>
      <c r="G11" s="81">
        <v>0</v>
      </c>
      <c r="H11" s="82"/>
      <c r="I11" s="81">
        <v>246.23</v>
      </c>
      <c r="J11" s="82"/>
      <c r="K11" s="81">
        <v>0</v>
      </c>
      <c r="L11" s="82"/>
      <c r="M11" s="81">
        <v>10</v>
      </c>
      <c r="N11" s="82"/>
      <c r="O11" s="81">
        <v>73.5</v>
      </c>
      <c r="P11" s="82"/>
      <c r="Q11" s="81">
        <v>1300.2</v>
      </c>
      <c r="R11" s="82"/>
      <c r="S11" s="81">
        <v>0</v>
      </c>
      <c r="T11" s="82"/>
      <c r="U11" s="81">
        <v>132.80000000000001</v>
      </c>
      <c r="V11" s="82"/>
      <c r="W11" s="81">
        <v>300</v>
      </c>
      <c r="X11" s="82"/>
      <c r="Y11" s="81">
        <v>0</v>
      </c>
      <c r="Z11" s="82"/>
      <c r="AA11" s="81">
        <v>250</v>
      </c>
      <c r="AB11" s="82"/>
      <c r="AC11" s="81">
        <v>0</v>
      </c>
      <c r="AD11" s="82"/>
      <c r="AE11" s="81">
        <v>840</v>
      </c>
      <c r="AF11" s="82"/>
      <c r="AG11" s="81">
        <v>60</v>
      </c>
      <c r="AH11" s="82"/>
      <c r="AI11" s="81">
        <v>0</v>
      </c>
      <c r="AJ11" s="82"/>
      <c r="AK11" s="81">
        <v>2126.0500000000002</v>
      </c>
      <c r="AL11" s="82"/>
      <c r="AM11" s="81">
        <v>0</v>
      </c>
      <c r="AN11" s="82"/>
      <c r="AO11" s="81">
        <v>540.65</v>
      </c>
      <c r="AP11" s="82"/>
      <c r="AQ11" s="81">
        <v>0</v>
      </c>
      <c r="AR11" s="82"/>
      <c r="AS11" s="81">
        <v>140</v>
      </c>
      <c r="AT11" s="82"/>
      <c r="AU11" s="81">
        <v>0</v>
      </c>
      <c r="AV11" s="82"/>
      <c r="AW11" s="81">
        <v>0</v>
      </c>
      <c r="AX11" s="82"/>
      <c r="AY11" s="81">
        <v>0</v>
      </c>
      <c r="AZ11" s="82"/>
      <c r="BA11" s="81">
        <v>1555</v>
      </c>
      <c r="BB11" s="82"/>
      <c r="BC11" s="81">
        <v>0</v>
      </c>
      <c r="BD11" s="82"/>
      <c r="BE11" s="81">
        <v>940.52</v>
      </c>
      <c r="BF11" s="82"/>
      <c r="BG11" s="81">
        <v>0</v>
      </c>
      <c r="BH11" s="82"/>
      <c r="BI11" s="81">
        <v>214.62</v>
      </c>
      <c r="BK11" s="81">
        <v>56.21</v>
      </c>
      <c r="BL11" s="82"/>
      <c r="BM11" s="81">
        <v>0</v>
      </c>
      <c r="BN11" s="82"/>
      <c r="BO11" s="81">
        <v>1018.5</v>
      </c>
      <c r="BP11" s="82"/>
      <c r="BQ11" s="81">
        <v>0</v>
      </c>
      <c r="BR11" s="82"/>
      <c r="BS11" s="81">
        <v>817</v>
      </c>
      <c r="BT11" s="82"/>
      <c r="BU11" s="81">
        <v>220</v>
      </c>
      <c r="BV11" s="82"/>
      <c r="BW11" s="81">
        <v>10</v>
      </c>
      <c r="BX11" s="82"/>
      <c r="BY11" s="81">
        <v>944</v>
      </c>
      <c r="BZ11" s="82"/>
      <c r="CA11" s="81">
        <v>2406.7399999999998</v>
      </c>
      <c r="CB11" s="82"/>
      <c r="CC11" s="81">
        <v>14289.52</v>
      </c>
    </row>
    <row r="12" spans="1:81" x14ac:dyDescent="0.55000000000000004">
      <c r="A12" s="80"/>
      <c r="B12" s="80"/>
      <c r="C12" s="80" t="s">
        <v>104</v>
      </c>
      <c r="D12" s="80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81"/>
      <c r="V12" s="82"/>
      <c r="W12" s="81"/>
      <c r="X12" s="82"/>
      <c r="Y12" s="81"/>
      <c r="Z12" s="82"/>
      <c r="AA12" s="81"/>
      <c r="AB12" s="82"/>
      <c r="AC12" s="81"/>
      <c r="AD12" s="82"/>
      <c r="AE12" s="81"/>
      <c r="AF12" s="82"/>
      <c r="AG12" s="81"/>
      <c r="AH12" s="82"/>
      <c r="AI12" s="81"/>
      <c r="AJ12" s="82"/>
      <c r="AK12" s="81"/>
      <c r="AL12" s="82"/>
      <c r="AM12" s="81"/>
      <c r="AN12" s="82"/>
      <c r="AO12" s="81"/>
      <c r="AP12" s="82"/>
      <c r="AQ12" s="81"/>
      <c r="AR12" s="82"/>
      <c r="AS12" s="81"/>
      <c r="AT12" s="82"/>
      <c r="AU12" s="81"/>
      <c r="AV12" s="82"/>
      <c r="AW12" s="81"/>
      <c r="AX12" s="82"/>
      <c r="AY12" s="81"/>
      <c r="AZ12" s="82"/>
      <c r="BA12" s="81"/>
      <c r="BB12" s="82"/>
      <c r="BC12" s="81"/>
      <c r="BD12" s="82"/>
      <c r="BE12" s="81"/>
      <c r="BF12" s="82"/>
      <c r="BG12" s="81"/>
      <c r="BH12" s="82"/>
      <c r="BI12" s="81"/>
      <c r="BK12" s="81"/>
      <c r="BL12" s="82"/>
      <c r="BM12" s="81"/>
      <c r="BN12" s="82"/>
      <c r="BO12" s="81"/>
      <c r="BP12" s="82"/>
      <c r="BQ12" s="81"/>
      <c r="BR12" s="82"/>
      <c r="BS12" s="81"/>
      <c r="BT12" s="82"/>
      <c r="BU12" s="81"/>
      <c r="BV12" s="82"/>
      <c r="BW12" s="81"/>
      <c r="BX12" s="82"/>
      <c r="BY12" s="81"/>
      <c r="BZ12" s="82"/>
      <c r="CA12" s="81"/>
      <c r="CB12" s="82"/>
      <c r="CC12" s="81"/>
    </row>
    <row r="13" spans="1:81" x14ac:dyDescent="0.55000000000000004">
      <c r="A13" s="80"/>
      <c r="B13" s="80"/>
      <c r="C13" s="80"/>
      <c r="D13" s="80" t="s">
        <v>137</v>
      </c>
      <c r="E13" s="81">
        <v>0</v>
      </c>
      <c r="F13" s="82"/>
      <c r="G13" s="81">
        <v>0</v>
      </c>
      <c r="H13" s="82"/>
      <c r="I13" s="81">
        <v>0</v>
      </c>
      <c r="J13" s="82"/>
      <c r="K13" s="81">
        <v>0</v>
      </c>
      <c r="L13" s="82"/>
      <c r="M13" s="81">
        <v>0</v>
      </c>
      <c r="N13" s="82"/>
      <c r="O13" s="81">
        <v>0</v>
      </c>
      <c r="P13" s="82"/>
      <c r="Q13" s="81">
        <v>0</v>
      </c>
      <c r="R13" s="82"/>
      <c r="S13" s="81">
        <v>0</v>
      </c>
      <c r="T13" s="82"/>
      <c r="U13" s="81">
        <v>0</v>
      </c>
      <c r="V13" s="82"/>
      <c r="W13" s="81">
        <v>0</v>
      </c>
      <c r="X13" s="82"/>
      <c r="Y13" s="81">
        <v>0</v>
      </c>
      <c r="Z13" s="82"/>
      <c r="AA13" s="81">
        <v>0</v>
      </c>
      <c r="AB13" s="82"/>
      <c r="AC13" s="81">
        <v>10016.14</v>
      </c>
      <c r="AD13" s="82"/>
      <c r="AE13" s="81">
        <v>0</v>
      </c>
      <c r="AF13" s="82"/>
      <c r="AG13" s="81">
        <v>0</v>
      </c>
      <c r="AH13" s="82"/>
      <c r="AI13" s="81">
        <v>0</v>
      </c>
      <c r="AJ13" s="82"/>
      <c r="AK13" s="81">
        <v>0</v>
      </c>
      <c r="AL13" s="82"/>
      <c r="AM13" s="81">
        <v>0</v>
      </c>
      <c r="AN13" s="82"/>
      <c r="AO13" s="81">
        <v>0</v>
      </c>
      <c r="AP13" s="82"/>
      <c r="AQ13" s="81">
        <v>0</v>
      </c>
      <c r="AR13" s="82"/>
      <c r="AS13" s="81">
        <v>0</v>
      </c>
      <c r="AT13" s="82"/>
      <c r="AU13" s="81">
        <v>0</v>
      </c>
      <c r="AV13" s="82"/>
      <c r="AW13" s="81">
        <v>0</v>
      </c>
      <c r="AX13" s="82"/>
      <c r="AY13" s="81">
        <v>0</v>
      </c>
      <c r="AZ13" s="82"/>
      <c r="BA13" s="81">
        <v>0</v>
      </c>
      <c r="BB13" s="82"/>
      <c r="BC13" s="81">
        <v>0</v>
      </c>
      <c r="BD13" s="82"/>
      <c r="BE13" s="81">
        <v>0</v>
      </c>
      <c r="BF13" s="82"/>
      <c r="BG13" s="81">
        <v>1000</v>
      </c>
      <c r="BH13" s="82"/>
      <c r="BI13" s="81">
        <v>0</v>
      </c>
      <c r="BK13" s="81">
        <v>0</v>
      </c>
      <c r="BL13" s="82"/>
      <c r="BM13" s="81">
        <v>0</v>
      </c>
      <c r="BN13" s="82"/>
      <c r="BO13" s="81">
        <v>0</v>
      </c>
      <c r="BP13" s="82"/>
      <c r="BQ13" s="81">
        <v>0</v>
      </c>
      <c r="BR13" s="82"/>
      <c r="BS13" s="81">
        <v>0</v>
      </c>
      <c r="BT13" s="82"/>
      <c r="BU13" s="81">
        <v>0</v>
      </c>
      <c r="BV13" s="82"/>
      <c r="BW13" s="81">
        <v>0</v>
      </c>
      <c r="BX13" s="82"/>
      <c r="BY13" s="81">
        <v>0</v>
      </c>
      <c r="BZ13" s="82"/>
      <c r="CA13" s="81">
        <v>0</v>
      </c>
      <c r="CB13" s="82"/>
      <c r="CC13" s="81">
        <v>11016.14</v>
      </c>
    </row>
    <row r="14" spans="1:81" x14ac:dyDescent="0.55000000000000004">
      <c r="A14" s="80"/>
      <c r="B14" s="80"/>
      <c r="C14" s="80"/>
      <c r="D14" s="80" t="s">
        <v>136</v>
      </c>
      <c r="E14" s="81">
        <v>0</v>
      </c>
      <c r="F14" s="82"/>
      <c r="G14" s="81">
        <v>0</v>
      </c>
      <c r="H14" s="82"/>
      <c r="I14" s="81">
        <v>0</v>
      </c>
      <c r="J14" s="82"/>
      <c r="K14" s="81">
        <v>0</v>
      </c>
      <c r="L14" s="82"/>
      <c r="M14" s="81">
        <v>0</v>
      </c>
      <c r="N14" s="82"/>
      <c r="O14" s="81">
        <v>0</v>
      </c>
      <c r="P14" s="82"/>
      <c r="Q14" s="81">
        <v>0</v>
      </c>
      <c r="R14" s="82"/>
      <c r="S14" s="81">
        <v>0</v>
      </c>
      <c r="T14" s="82"/>
      <c r="U14" s="81">
        <v>0</v>
      </c>
      <c r="V14" s="82"/>
      <c r="W14" s="81">
        <v>0</v>
      </c>
      <c r="X14" s="82"/>
      <c r="Y14" s="81">
        <v>0</v>
      </c>
      <c r="Z14" s="82"/>
      <c r="AA14" s="81">
        <v>0</v>
      </c>
      <c r="AB14" s="82"/>
      <c r="AC14" s="81">
        <v>0</v>
      </c>
      <c r="AD14" s="82"/>
      <c r="AE14" s="81">
        <v>151.61000000000001</v>
      </c>
      <c r="AF14" s="82"/>
      <c r="AG14" s="81">
        <v>0</v>
      </c>
      <c r="AH14" s="82"/>
      <c r="AI14" s="81">
        <v>0</v>
      </c>
      <c r="AJ14" s="82"/>
      <c r="AK14" s="81">
        <v>0</v>
      </c>
      <c r="AL14" s="82"/>
      <c r="AM14" s="81">
        <v>0</v>
      </c>
      <c r="AN14" s="82"/>
      <c r="AO14" s="81">
        <v>0</v>
      </c>
      <c r="AP14" s="82"/>
      <c r="AQ14" s="81">
        <v>0</v>
      </c>
      <c r="AR14" s="82"/>
      <c r="AS14" s="81">
        <v>0</v>
      </c>
      <c r="AT14" s="82"/>
      <c r="AU14" s="81">
        <v>0</v>
      </c>
      <c r="AV14" s="82"/>
      <c r="AW14" s="81">
        <v>0</v>
      </c>
      <c r="AX14" s="82"/>
      <c r="AY14" s="81">
        <v>0</v>
      </c>
      <c r="AZ14" s="82"/>
      <c r="BA14" s="81">
        <v>853.37</v>
      </c>
      <c r="BB14" s="82"/>
      <c r="BC14" s="81">
        <v>0</v>
      </c>
      <c r="BD14" s="82"/>
      <c r="BE14" s="81">
        <v>0</v>
      </c>
      <c r="BF14" s="82"/>
      <c r="BG14" s="81">
        <v>0</v>
      </c>
      <c r="BH14" s="82"/>
      <c r="BI14" s="81">
        <v>125</v>
      </c>
      <c r="BK14" s="81">
        <v>0</v>
      </c>
      <c r="BL14" s="82"/>
      <c r="BM14" s="81">
        <v>0</v>
      </c>
      <c r="BN14" s="82"/>
      <c r="BO14" s="81">
        <v>1198</v>
      </c>
      <c r="BP14" s="82"/>
      <c r="BQ14" s="81">
        <v>0</v>
      </c>
      <c r="BR14" s="82"/>
      <c r="BS14" s="81">
        <v>725</v>
      </c>
      <c r="BT14" s="82"/>
      <c r="BU14" s="81">
        <v>0</v>
      </c>
      <c r="BV14" s="82"/>
      <c r="BW14" s="81">
        <v>0</v>
      </c>
      <c r="BX14" s="82"/>
      <c r="BY14" s="81">
        <v>720</v>
      </c>
      <c r="BZ14" s="82"/>
      <c r="CA14" s="81">
        <v>0</v>
      </c>
      <c r="CB14" s="82"/>
      <c r="CC14" s="81">
        <v>3772.98</v>
      </c>
    </row>
    <row r="15" spans="1:81" x14ac:dyDescent="0.55000000000000004">
      <c r="A15" s="80"/>
      <c r="B15" s="80"/>
      <c r="C15" s="80"/>
      <c r="D15" s="80" t="s">
        <v>135</v>
      </c>
      <c r="E15" s="81">
        <v>0</v>
      </c>
      <c r="F15" s="82"/>
      <c r="G15" s="81">
        <v>0</v>
      </c>
      <c r="H15" s="82"/>
      <c r="I15" s="81">
        <v>0</v>
      </c>
      <c r="J15" s="82"/>
      <c r="K15" s="81">
        <v>68.11</v>
      </c>
      <c r="L15" s="82"/>
      <c r="M15" s="81">
        <v>0</v>
      </c>
      <c r="N15" s="82"/>
      <c r="O15" s="81">
        <v>0</v>
      </c>
      <c r="P15" s="82"/>
      <c r="Q15" s="81">
        <v>0</v>
      </c>
      <c r="R15" s="82"/>
      <c r="S15" s="81">
        <v>0</v>
      </c>
      <c r="T15" s="82"/>
      <c r="U15" s="81">
        <v>0</v>
      </c>
      <c r="V15" s="82"/>
      <c r="W15" s="81">
        <v>0</v>
      </c>
      <c r="X15" s="82"/>
      <c r="Y15" s="81">
        <v>0</v>
      </c>
      <c r="Z15" s="82"/>
      <c r="AA15" s="81">
        <v>0</v>
      </c>
      <c r="AB15" s="82"/>
      <c r="AC15" s="81">
        <v>0</v>
      </c>
      <c r="AD15" s="82"/>
      <c r="AE15" s="81">
        <v>0</v>
      </c>
      <c r="AF15" s="82"/>
      <c r="AG15" s="81">
        <v>0</v>
      </c>
      <c r="AH15" s="82"/>
      <c r="AI15" s="81">
        <v>0</v>
      </c>
      <c r="AJ15" s="82"/>
      <c r="AK15" s="81">
        <v>0</v>
      </c>
      <c r="AL15" s="82"/>
      <c r="AM15" s="81">
        <v>0</v>
      </c>
      <c r="AN15" s="82"/>
      <c r="AO15" s="81">
        <v>0</v>
      </c>
      <c r="AP15" s="82"/>
      <c r="AQ15" s="81">
        <v>187</v>
      </c>
      <c r="AR15" s="82"/>
      <c r="AS15" s="81">
        <v>0</v>
      </c>
      <c r="AT15" s="82"/>
      <c r="AU15" s="81">
        <v>0</v>
      </c>
      <c r="AV15" s="82"/>
      <c r="AW15" s="81">
        <v>168</v>
      </c>
      <c r="AX15" s="82"/>
      <c r="AY15" s="81">
        <v>463.14</v>
      </c>
      <c r="AZ15" s="82"/>
      <c r="BA15" s="81">
        <v>0</v>
      </c>
      <c r="BB15" s="82"/>
      <c r="BC15" s="81">
        <v>0</v>
      </c>
      <c r="BD15" s="82"/>
      <c r="BE15" s="81">
        <v>0</v>
      </c>
      <c r="BF15" s="82"/>
      <c r="BG15" s="81">
        <v>0</v>
      </c>
      <c r="BH15" s="82"/>
      <c r="BI15" s="81">
        <v>0</v>
      </c>
      <c r="BK15" s="81">
        <v>0</v>
      </c>
      <c r="BL15" s="82"/>
      <c r="BM15" s="81">
        <v>0</v>
      </c>
      <c r="BN15" s="82"/>
      <c r="BO15" s="81">
        <v>0</v>
      </c>
      <c r="BP15" s="82"/>
      <c r="BQ15" s="81">
        <v>0</v>
      </c>
      <c r="BR15" s="82"/>
      <c r="BS15" s="81">
        <v>0</v>
      </c>
      <c r="BT15" s="82"/>
      <c r="BU15" s="81">
        <v>0</v>
      </c>
      <c r="BV15" s="82"/>
      <c r="BW15" s="81">
        <v>0</v>
      </c>
      <c r="BX15" s="82"/>
      <c r="BY15" s="81">
        <v>0</v>
      </c>
      <c r="BZ15" s="82"/>
      <c r="CA15" s="81">
        <v>0</v>
      </c>
      <c r="CB15" s="82"/>
      <c r="CC15" s="81">
        <v>886.25</v>
      </c>
    </row>
    <row r="16" spans="1:81" x14ac:dyDescent="0.55000000000000004">
      <c r="A16" s="80"/>
      <c r="B16" s="80"/>
      <c r="C16" s="80"/>
      <c r="D16" s="80" t="s">
        <v>134</v>
      </c>
      <c r="E16" s="81">
        <v>0</v>
      </c>
      <c r="F16" s="82"/>
      <c r="G16" s="81">
        <v>1104</v>
      </c>
      <c r="H16" s="82"/>
      <c r="I16" s="81">
        <v>0</v>
      </c>
      <c r="J16" s="82"/>
      <c r="K16" s="81">
        <v>0</v>
      </c>
      <c r="L16" s="82"/>
      <c r="M16" s="81">
        <v>0</v>
      </c>
      <c r="N16" s="82"/>
      <c r="O16" s="81">
        <v>0</v>
      </c>
      <c r="P16" s="82"/>
      <c r="Q16" s="81">
        <v>0</v>
      </c>
      <c r="R16" s="82"/>
      <c r="S16" s="81">
        <v>2532.37</v>
      </c>
      <c r="T16" s="82"/>
      <c r="U16" s="81">
        <v>0</v>
      </c>
      <c r="V16" s="82"/>
      <c r="W16" s="81">
        <v>0</v>
      </c>
      <c r="X16" s="82"/>
      <c r="Y16" s="81">
        <v>1245.75</v>
      </c>
      <c r="Z16" s="82"/>
      <c r="AA16" s="81">
        <v>0</v>
      </c>
      <c r="AB16" s="82"/>
      <c r="AC16" s="81">
        <v>0</v>
      </c>
      <c r="AD16" s="82"/>
      <c r="AE16" s="81">
        <v>0</v>
      </c>
      <c r="AF16" s="82"/>
      <c r="AG16" s="81">
        <v>0</v>
      </c>
      <c r="AH16" s="82"/>
      <c r="AI16" s="81">
        <v>2203.63</v>
      </c>
      <c r="AJ16" s="82"/>
      <c r="AK16" s="81">
        <v>0</v>
      </c>
      <c r="AL16" s="82"/>
      <c r="AM16" s="81">
        <v>-2200</v>
      </c>
      <c r="AN16" s="82"/>
      <c r="AO16" s="81">
        <v>0</v>
      </c>
      <c r="AP16" s="82"/>
      <c r="AQ16" s="81">
        <v>0</v>
      </c>
      <c r="AR16" s="82"/>
      <c r="AS16" s="81">
        <v>0</v>
      </c>
      <c r="AT16" s="82"/>
      <c r="AU16" s="81">
        <v>600</v>
      </c>
      <c r="AV16" s="82"/>
      <c r="AW16" s="81">
        <v>0</v>
      </c>
      <c r="AX16" s="82"/>
      <c r="AY16" s="81">
        <v>0</v>
      </c>
      <c r="AZ16" s="82"/>
      <c r="BA16" s="81">
        <v>0</v>
      </c>
      <c r="BB16" s="82"/>
      <c r="BC16" s="81">
        <v>2058.02</v>
      </c>
      <c r="BD16" s="82"/>
      <c r="BE16" s="81">
        <v>0</v>
      </c>
      <c r="BF16" s="82"/>
      <c r="BG16" s="81">
        <v>0</v>
      </c>
      <c r="BH16" s="82"/>
      <c r="BI16" s="81">
        <v>0</v>
      </c>
      <c r="BK16" s="81">
        <v>0</v>
      </c>
      <c r="BL16" s="82"/>
      <c r="BM16" s="81">
        <v>175</v>
      </c>
      <c r="BN16" s="82"/>
      <c r="BO16" s="81">
        <v>0</v>
      </c>
      <c r="BP16" s="82"/>
      <c r="BQ16" s="81">
        <v>1370.99</v>
      </c>
      <c r="BR16" s="82"/>
      <c r="BS16" s="81">
        <v>0</v>
      </c>
      <c r="BT16" s="82"/>
      <c r="BU16" s="81">
        <v>2283.8000000000002</v>
      </c>
      <c r="BV16" s="82"/>
      <c r="BW16" s="81">
        <v>0</v>
      </c>
      <c r="BX16" s="82"/>
      <c r="BY16" s="81">
        <v>0</v>
      </c>
      <c r="BZ16" s="82"/>
      <c r="CA16" s="81">
        <v>2115.2199999999998</v>
      </c>
      <c r="CB16" s="82"/>
      <c r="CC16" s="81">
        <v>13488.78</v>
      </c>
    </row>
    <row r="17" spans="1:81" ht="14.7" thickBot="1" x14ac:dyDescent="0.6">
      <c r="A17" s="80"/>
      <c r="B17" s="80"/>
      <c r="C17" s="80"/>
      <c r="D17" s="72" t="s">
        <v>133</v>
      </c>
      <c r="E17" s="81"/>
      <c r="F17" s="82"/>
      <c r="G17" s="81"/>
      <c r="H17" s="82"/>
      <c r="I17" s="81"/>
      <c r="J17" s="82"/>
      <c r="K17" s="81"/>
      <c r="L17" s="82"/>
      <c r="M17" s="81"/>
      <c r="N17" s="82"/>
      <c r="O17" s="81"/>
      <c r="P17" s="82"/>
      <c r="Q17" s="81"/>
      <c r="R17" s="82"/>
      <c r="S17" s="81"/>
      <c r="T17" s="82"/>
      <c r="U17" s="81"/>
      <c r="V17" s="82"/>
      <c r="W17" s="81"/>
      <c r="X17" s="82"/>
      <c r="Y17" s="81"/>
      <c r="Z17" s="82"/>
      <c r="AA17" s="81"/>
      <c r="AB17" s="82"/>
      <c r="AC17" s="81"/>
      <c r="AD17" s="82"/>
      <c r="AE17" s="81"/>
      <c r="AF17" s="82"/>
      <c r="AG17" s="81"/>
      <c r="AH17" s="82"/>
      <c r="AI17" s="81"/>
      <c r="AJ17" s="82"/>
      <c r="AK17" s="81"/>
      <c r="AL17" s="82"/>
      <c r="AM17" s="81"/>
      <c r="AN17" s="82"/>
      <c r="AO17" s="81"/>
      <c r="AP17" s="82"/>
      <c r="AQ17" s="81"/>
      <c r="AR17" s="82"/>
      <c r="AS17" s="81"/>
      <c r="AT17" s="82"/>
      <c r="AU17" s="81"/>
      <c r="AV17" s="82"/>
      <c r="AW17" s="81"/>
      <c r="AX17" s="82"/>
      <c r="AY17" s="81"/>
      <c r="AZ17" s="82"/>
      <c r="BA17" s="81"/>
      <c r="BB17" s="82"/>
      <c r="BC17" s="81"/>
      <c r="BD17" s="82"/>
      <c r="BE17" s="81"/>
      <c r="BF17" s="82"/>
      <c r="BG17" s="81"/>
      <c r="BH17" s="82"/>
      <c r="BI17" s="81"/>
      <c r="BK17" s="81"/>
      <c r="BL17" s="82"/>
      <c r="BM17" s="81"/>
      <c r="BN17" s="82"/>
      <c r="BO17" s="81"/>
      <c r="BP17" s="82"/>
      <c r="BQ17" s="81"/>
      <c r="BR17" s="82"/>
      <c r="BS17" s="81"/>
      <c r="BT17" s="82"/>
      <c r="BU17" s="81"/>
      <c r="BV17" s="82"/>
      <c r="BW17" s="81"/>
      <c r="BX17" s="82"/>
      <c r="BY17" s="81"/>
      <c r="BZ17" s="82"/>
      <c r="CA17" s="81"/>
      <c r="CB17" s="82"/>
      <c r="CC17" s="81"/>
    </row>
    <row r="18" spans="1:81" ht="14.7" thickBot="1" x14ac:dyDescent="0.6">
      <c r="A18" s="80"/>
      <c r="B18" s="80"/>
      <c r="C18" s="80" t="s">
        <v>132</v>
      </c>
      <c r="D18" s="80"/>
      <c r="E18" s="85">
        <v>0</v>
      </c>
      <c r="F18" s="82"/>
      <c r="G18" s="85">
        <v>1104</v>
      </c>
      <c r="H18" s="82"/>
      <c r="I18" s="85">
        <v>0</v>
      </c>
      <c r="J18" s="82"/>
      <c r="K18" s="85">
        <v>68.11</v>
      </c>
      <c r="L18" s="82"/>
      <c r="M18" s="85">
        <v>0</v>
      </c>
      <c r="N18" s="82"/>
      <c r="O18" s="85">
        <v>0</v>
      </c>
      <c r="P18" s="82"/>
      <c r="Q18" s="85">
        <v>0</v>
      </c>
      <c r="R18" s="82"/>
      <c r="S18" s="85">
        <v>2532.37</v>
      </c>
      <c r="T18" s="82"/>
      <c r="U18" s="85">
        <v>0</v>
      </c>
      <c r="V18" s="82"/>
      <c r="W18" s="85">
        <v>0</v>
      </c>
      <c r="X18" s="82"/>
      <c r="Y18" s="85">
        <v>1245.75</v>
      </c>
      <c r="Z18" s="82"/>
      <c r="AA18" s="85">
        <v>0</v>
      </c>
      <c r="AB18" s="82"/>
      <c r="AC18" s="85">
        <v>10016.14</v>
      </c>
      <c r="AD18" s="82"/>
      <c r="AE18" s="85">
        <v>151.61000000000001</v>
      </c>
      <c r="AF18" s="82"/>
      <c r="AG18" s="85">
        <v>0</v>
      </c>
      <c r="AH18" s="82"/>
      <c r="AI18" s="85">
        <v>2203.63</v>
      </c>
      <c r="AJ18" s="82"/>
      <c r="AK18" s="85">
        <v>0</v>
      </c>
      <c r="AL18" s="82"/>
      <c r="AM18" s="85">
        <v>-2200</v>
      </c>
      <c r="AN18" s="82"/>
      <c r="AO18" s="85">
        <v>0</v>
      </c>
      <c r="AP18" s="82"/>
      <c r="AQ18" s="85">
        <v>187</v>
      </c>
      <c r="AR18" s="82"/>
      <c r="AS18" s="85">
        <v>0</v>
      </c>
      <c r="AT18" s="82"/>
      <c r="AU18" s="85">
        <v>600</v>
      </c>
      <c r="AV18" s="82"/>
      <c r="AW18" s="85">
        <v>168</v>
      </c>
      <c r="AX18" s="82"/>
      <c r="AY18" s="85">
        <v>463.14</v>
      </c>
      <c r="AZ18" s="82"/>
      <c r="BA18" s="85">
        <v>853.37</v>
      </c>
      <c r="BB18" s="82"/>
      <c r="BC18" s="85">
        <v>2058.02</v>
      </c>
      <c r="BD18" s="82"/>
      <c r="BE18" s="85">
        <v>0</v>
      </c>
      <c r="BF18" s="82"/>
      <c r="BG18" s="85">
        <v>1000</v>
      </c>
      <c r="BH18" s="82"/>
      <c r="BI18" s="85">
        <v>125</v>
      </c>
      <c r="BK18" s="85">
        <v>0</v>
      </c>
      <c r="BL18" s="82"/>
      <c r="BM18" s="85">
        <v>175</v>
      </c>
      <c r="BN18" s="82"/>
      <c r="BO18" s="85">
        <v>1198</v>
      </c>
      <c r="BP18" s="82"/>
      <c r="BQ18" s="85">
        <v>1370.99</v>
      </c>
      <c r="BR18" s="82"/>
      <c r="BS18" s="85">
        <v>725</v>
      </c>
      <c r="BT18" s="82"/>
      <c r="BU18" s="85">
        <v>2283.8000000000002</v>
      </c>
      <c r="BV18" s="82"/>
      <c r="BW18" s="85">
        <v>0</v>
      </c>
      <c r="BX18" s="82"/>
      <c r="BY18" s="85">
        <v>720</v>
      </c>
      <c r="BZ18" s="82"/>
      <c r="CA18" s="85">
        <v>2115.2199999999998</v>
      </c>
      <c r="CB18" s="82"/>
      <c r="CC18" s="85">
        <v>29164.15</v>
      </c>
    </row>
    <row r="19" spans="1:81" ht="14.7" thickBot="1" x14ac:dyDescent="0.6">
      <c r="A19" s="80" t="s">
        <v>131</v>
      </c>
      <c r="B19" s="80"/>
      <c r="C19" s="80"/>
      <c r="D19" s="80"/>
      <c r="E19" s="86">
        <v>87.5</v>
      </c>
      <c r="F19" s="80"/>
      <c r="G19" s="86">
        <v>-1104</v>
      </c>
      <c r="H19" s="80"/>
      <c r="I19" s="86">
        <v>246.23</v>
      </c>
      <c r="J19" s="80"/>
      <c r="K19" s="86">
        <v>-68.11</v>
      </c>
      <c r="L19" s="80"/>
      <c r="M19" s="86">
        <v>10</v>
      </c>
      <c r="N19" s="80"/>
      <c r="O19" s="86">
        <v>73.5</v>
      </c>
      <c r="P19" s="80"/>
      <c r="Q19" s="86">
        <v>1300.2</v>
      </c>
      <c r="R19" s="80"/>
      <c r="S19" s="86">
        <v>-2532.37</v>
      </c>
      <c r="T19" s="80"/>
      <c r="U19" s="86">
        <v>132.80000000000001</v>
      </c>
      <c r="V19" s="80"/>
      <c r="W19" s="86">
        <v>300</v>
      </c>
      <c r="X19" s="80"/>
      <c r="Y19" s="86">
        <v>-1245.75</v>
      </c>
      <c r="Z19" s="80"/>
      <c r="AA19" s="86">
        <v>250</v>
      </c>
      <c r="AB19" s="80"/>
      <c r="AC19" s="86">
        <v>-10016.14</v>
      </c>
      <c r="AD19" s="80"/>
      <c r="AE19" s="86">
        <v>688.39</v>
      </c>
      <c r="AF19" s="80"/>
      <c r="AG19" s="86">
        <v>60</v>
      </c>
      <c r="AH19" s="80"/>
      <c r="AI19" s="86">
        <v>-2203.63</v>
      </c>
      <c r="AJ19" s="80"/>
      <c r="AK19" s="86">
        <v>2126.0500000000002</v>
      </c>
      <c r="AL19" s="80"/>
      <c r="AM19" s="86">
        <v>2200</v>
      </c>
      <c r="AN19" s="80"/>
      <c r="AO19" s="86">
        <v>540.65</v>
      </c>
      <c r="AP19" s="80"/>
      <c r="AQ19" s="86">
        <v>-187</v>
      </c>
      <c r="AR19" s="80"/>
      <c r="AS19" s="86">
        <v>140</v>
      </c>
      <c r="AT19" s="80"/>
      <c r="AU19" s="86">
        <v>-600</v>
      </c>
      <c r="AV19" s="80"/>
      <c r="AW19" s="86">
        <v>-168</v>
      </c>
      <c r="AX19" s="80"/>
      <c r="AY19" s="86">
        <v>-463.14</v>
      </c>
      <c r="AZ19" s="80"/>
      <c r="BA19" s="86">
        <v>701.63</v>
      </c>
      <c r="BB19" s="80"/>
      <c r="BC19" s="86">
        <v>-2058.02</v>
      </c>
      <c r="BD19" s="80"/>
      <c r="BE19" s="86">
        <v>940.52</v>
      </c>
      <c r="BF19" s="80"/>
      <c r="BG19" s="86">
        <v>-1000</v>
      </c>
      <c r="BH19" s="80"/>
      <c r="BI19" s="86">
        <v>89.62</v>
      </c>
      <c r="BK19" s="86">
        <v>56.21</v>
      </c>
      <c r="BL19" s="80"/>
      <c r="BM19" s="86">
        <v>-175</v>
      </c>
      <c r="BN19" s="80"/>
      <c r="BO19" s="86">
        <v>-179.5</v>
      </c>
      <c r="BP19" s="80"/>
      <c r="BQ19" s="86">
        <v>-1370.99</v>
      </c>
      <c r="BR19" s="80"/>
      <c r="BS19" s="86">
        <v>92</v>
      </c>
      <c r="BT19" s="80"/>
      <c r="BU19" s="86">
        <v>-2063.8000000000002</v>
      </c>
      <c r="BV19" s="80"/>
      <c r="BW19" s="86">
        <v>10</v>
      </c>
      <c r="BX19" s="80"/>
      <c r="BY19" s="86">
        <v>224</v>
      </c>
      <c r="BZ19" s="80"/>
      <c r="CA19" s="86">
        <v>291.52</v>
      </c>
      <c r="CB19" s="80"/>
      <c r="CC19" s="86">
        <v>-14874.63</v>
      </c>
    </row>
    <row r="20" spans="1:81" ht="14.7" thickTop="1" x14ac:dyDescent="0.55000000000000004"/>
  </sheetData>
  <pageMargins left="0.7" right="0.7" top="1.125" bottom="0.75" header="0.1" footer="0.3"/>
  <pageSetup orientation="portrait" r:id="rId1"/>
  <headerFooter>
    <oddHeader>&amp;L&amp;"Arial,Bold"&amp;11 1:38 PM
&amp;"Arial,Bold"&amp;11 01/01/19&amp;C&amp;"Arial,Bold"&amp;16 Switlik Elementary PTN
&amp;"Arial,Bold"&amp;19 Profit &amp;&amp; Loss by Class
&amp;"Arial,Bold"&amp;13 July through December 2018</oddHead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3074" r:id="rId4" name="HEADER">
          <controlPr defaultSize="0" autoLine="0" r:id="rId5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3</xdr:col>
                <xdr:colOff>262890</xdr:colOff>
                <xdr:row>3</xdr:row>
                <xdr:rowOff>41910</xdr:rowOff>
              </to>
            </anchor>
          </controlPr>
        </control>
      </mc:Choice>
      <mc:Fallback>
        <control shapeId="3074" r:id="rId4" name="HEADER"/>
      </mc:Fallback>
    </mc:AlternateContent>
    <mc:AlternateContent xmlns:mc="http://schemas.openxmlformats.org/markup-compatibility/2006">
      <mc:Choice Requires="x14">
        <control shapeId="3073" r:id="rId6" name="FILTER">
          <controlPr defaultSize="0" autoLine="0" r:id="rId7">
            <anchor moveWithCells="1">
              <from>
                <xdr:col>0</xdr:col>
                <xdr:colOff>0</xdr:colOff>
                <xdr:row>2</xdr:row>
                <xdr:rowOff>0</xdr:rowOff>
              </from>
              <to>
                <xdr:col>3</xdr:col>
                <xdr:colOff>262890</xdr:colOff>
                <xdr:row>3</xdr:row>
                <xdr:rowOff>41910</xdr:rowOff>
              </to>
            </anchor>
          </controlPr>
        </control>
      </mc:Choice>
      <mc:Fallback>
        <control shapeId="3073" r:id="rId6" name="FILTER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1026C-0003-4EE8-8308-7D7942961FD6}">
  <sheetPr codeName="Sheet2"/>
  <dimension ref="A1:EI20"/>
  <sheetViews>
    <sheetView workbookViewId="0">
      <pane xSplit="4" ySplit="3" topLeftCell="DX4" activePane="bottomRight" state="frozenSplit"/>
      <selection activeCell="E4" sqref="E4"/>
      <selection pane="topRight" activeCell="E4" sqref="E4"/>
      <selection pane="bottomLeft" activeCell="E4" sqref="E4"/>
      <selection pane="bottomRight" activeCell="EI3" sqref="EI3"/>
    </sheetView>
  </sheetViews>
  <sheetFormatPr defaultRowHeight="14.4" x14ac:dyDescent="0.55000000000000004"/>
  <cols>
    <col min="1" max="3" width="3" style="31" customWidth="1"/>
    <col min="4" max="4" width="35.26171875" style="31" customWidth="1"/>
    <col min="5" max="5" width="16.578125" bestFit="1" customWidth="1"/>
    <col min="6" max="6" width="5.578125" bestFit="1" customWidth="1"/>
    <col min="7" max="7" width="20" bestFit="1" customWidth="1"/>
    <col min="8" max="8" width="5.578125" bestFit="1" customWidth="1"/>
    <col min="9" max="9" width="14.578125" bestFit="1" customWidth="1"/>
    <col min="10" max="10" width="5.578125" bestFit="1" customWidth="1"/>
    <col min="11" max="11" width="11.68359375" bestFit="1" customWidth="1"/>
    <col min="12" max="12" width="5.578125" bestFit="1" customWidth="1"/>
    <col min="13" max="13" width="22.68359375" bestFit="1" customWidth="1"/>
    <col min="14" max="14" width="5.578125" bestFit="1" customWidth="1"/>
    <col min="15" max="15" width="9.83984375" bestFit="1" customWidth="1"/>
    <col min="16" max="16" width="5.578125" bestFit="1" customWidth="1"/>
    <col min="17" max="17" width="12.26171875" bestFit="1" customWidth="1"/>
    <col min="18" max="18" width="5.578125" bestFit="1" customWidth="1"/>
    <col min="19" max="19" width="27.15625" bestFit="1" customWidth="1"/>
    <col min="20" max="20" width="5.578125" bestFit="1" customWidth="1"/>
    <col min="21" max="21" width="23.41796875" bestFit="1" customWidth="1"/>
    <col min="22" max="22" width="5.578125" bestFit="1" customWidth="1"/>
    <col min="23" max="23" width="23.578125" bestFit="1" customWidth="1"/>
    <col min="24" max="24" width="5.578125" bestFit="1" customWidth="1"/>
    <col min="25" max="25" width="27.41796875" bestFit="1" customWidth="1"/>
    <col min="26" max="26" width="5.578125" bestFit="1" customWidth="1"/>
    <col min="27" max="27" width="12" bestFit="1" customWidth="1"/>
    <col min="28" max="28" width="5.578125" bestFit="1" customWidth="1"/>
    <col min="29" max="29" width="18" bestFit="1" customWidth="1"/>
    <col min="30" max="30" width="5.578125" bestFit="1" customWidth="1"/>
    <col min="31" max="31" width="12.41796875" bestFit="1" customWidth="1"/>
    <col min="32" max="32" width="5.578125" bestFit="1" customWidth="1"/>
    <col min="33" max="33" width="18.15625" bestFit="1" customWidth="1"/>
    <col min="34" max="34" width="5.578125" bestFit="1" customWidth="1"/>
    <col min="35" max="35" width="17.41796875" bestFit="1" customWidth="1"/>
    <col min="36" max="36" width="5.578125" bestFit="1" customWidth="1"/>
    <col min="37" max="37" width="14.68359375" bestFit="1" customWidth="1"/>
    <col min="38" max="38" width="5.578125" bestFit="1" customWidth="1"/>
    <col min="39" max="39" width="17.41796875" bestFit="1" customWidth="1"/>
    <col min="40" max="40" width="5.578125" bestFit="1" customWidth="1"/>
    <col min="41" max="41" width="20.68359375" bestFit="1" customWidth="1"/>
    <col min="42" max="42" width="5.578125" bestFit="1" customWidth="1"/>
    <col min="43" max="43" width="15.83984375" bestFit="1" customWidth="1"/>
    <col min="44" max="44" width="5.578125" bestFit="1" customWidth="1"/>
    <col min="45" max="45" width="28.15625" bestFit="1" customWidth="1"/>
    <col min="46" max="46" width="5.578125" bestFit="1" customWidth="1"/>
    <col min="47" max="47" width="8.15625" bestFit="1" customWidth="1"/>
    <col min="48" max="48" width="5.578125" bestFit="1" customWidth="1"/>
    <col min="49" max="49" width="19" bestFit="1" customWidth="1"/>
    <col min="50" max="50" width="5.578125" bestFit="1" customWidth="1"/>
    <col min="51" max="51" width="16.68359375" bestFit="1" customWidth="1"/>
    <col min="52" max="52" width="5.578125" bestFit="1" customWidth="1"/>
    <col min="53" max="53" width="18" bestFit="1" customWidth="1"/>
    <col min="54" max="54" width="5.578125" bestFit="1" customWidth="1"/>
    <col min="55" max="55" width="28" bestFit="1" customWidth="1"/>
    <col min="56" max="56" width="5.578125" bestFit="1" customWidth="1"/>
    <col min="57" max="57" width="17.83984375" bestFit="1" customWidth="1"/>
    <col min="58" max="58" width="5.578125" bestFit="1" customWidth="1"/>
    <col min="59" max="59" width="13.26171875" bestFit="1" customWidth="1"/>
    <col min="60" max="60" width="5.578125" bestFit="1" customWidth="1"/>
    <col min="61" max="61" width="20" bestFit="1" customWidth="1"/>
    <col min="62" max="62" width="5.578125" bestFit="1" customWidth="1"/>
    <col min="63" max="63" width="22.41796875" bestFit="1" customWidth="1"/>
    <col min="64" max="64" width="5.578125" bestFit="1" customWidth="1"/>
    <col min="65" max="65" width="27.83984375" bestFit="1" customWidth="1"/>
    <col min="66" max="66" width="5.578125" bestFit="1" customWidth="1"/>
    <col min="67" max="67" width="31.15625" bestFit="1" customWidth="1"/>
    <col min="68" max="68" width="5.578125" bestFit="1" customWidth="1"/>
    <col min="69" max="69" width="10.68359375" bestFit="1" customWidth="1"/>
    <col min="70" max="70" width="5.578125" bestFit="1" customWidth="1"/>
    <col min="71" max="71" width="18" bestFit="1" customWidth="1"/>
    <col min="72" max="72" width="5.578125" bestFit="1" customWidth="1"/>
    <col min="73" max="73" width="14.41796875" bestFit="1" customWidth="1"/>
    <col min="74" max="74" width="5.578125" bestFit="1" customWidth="1"/>
    <col min="75" max="75" width="11" bestFit="1" customWidth="1"/>
    <col min="76" max="76" width="5.578125" bestFit="1" customWidth="1"/>
    <col min="77" max="77" width="21" bestFit="1" customWidth="1"/>
    <col min="78" max="78" width="5.578125" bestFit="1" customWidth="1"/>
    <col min="79" max="79" width="17" bestFit="1" customWidth="1"/>
    <col min="80" max="80" width="5.578125" bestFit="1" customWidth="1"/>
    <col min="81" max="81" width="30.26171875" bestFit="1" customWidth="1"/>
    <col min="82" max="82" width="5.578125" bestFit="1" customWidth="1"/>
    <col min="83" max="83" width="20.83984375" bestFit="1" customWidth="1"/>
    <col min="84" max="84" width="5.578125" bestFit="1" customWidth="1"/>
    <col min="85" max="85" width="19.15625" bestFit="1" customWidth="1"/>
    <col min="86" max="86" width="5.578125" bestFit="1" customWidth="1"/>
    <col min="87" max="87" width="14.83984375" bestFit="1" customWidth="1"/>
    <col min="88" max="88" width="5.578125" bestFit="1" customWidth="1"/>
    <col min="89" max="89" width="13.41796875" bestFit="1" customWidth="1"/>
    <col min="90" max="90" width="5.578125" bestFit="1" customWidth="1"/>
    <col min="91" max="91" width="20.83984375" bestFit="1" customWidth="1"/>
    <col min="92" max="92" width="5.578125" bestFit="1" customWidth="1"/>
    <col min="93" max="93" width="12.15625" bestFit="1" customWidth="1"/>
    <col min="94" max="94" width="5.578125" bestFit="1" customWidth="1"/>
    <col min="95" max="95" width="21.83984375" bestFit="1" customWidth="1"/>
    <col min="96" max="96" width="5.578125" bestFit="1" customWidth="1"/>
    <col min="97" max="97" width="9.26171875" bestFit="1" customWidth="1"/>
    <col min="98" max="98" width="5.578125" bestFit="1" customWidth="1"/>
    <col min="99" max="99" width="30" bestFit="1" customWidth="1"/>
    <col min="100" max="100" width="5.578125" bestFit="1" customWidth="1"/>
    <col min="101" max="101" width="16.26171875" bestFit="1" customWidth="1"/>
    <col min="102" max="102" width="5.578125" bestFit="1" customWidth="1"/>
    <col min="103" max="103" width="18.83984375" bestFit="1" customWidth="1"/>
    <col min="104" max="104" width="5.578125" bestFit="1" customWidth="1"/>
    <col min="105" max="105" width="20" bestFit="1" customWidth="1"/>
    <col min="106" max="106" width="5.578125" bestFit="1" customWidth="1"/>
    <col min="107" max="107" width="17.26171875" bestFit="1" customWidth="1"/>
    <col min="108" max="108" width="5.578125" bestFit="1" customWidth="1"/>
    <col min="109" max="109" width="13.15625" bestFit="1" customWidth="1"/>
    <col min="110" max="110" width="5.578125" bestFit="1" customWidth="1"/>
    <col min="111" max="111" width="14.26171875" bestFit="1" customWidth="1"/>
    <col min="112" max="112" width="5.578125" bestFit="1" customWidth="1"/>
    <col min="113" max="113" width="17.41796875" bestFit="1" customWidth="1"/>
    <col min="114" max="114" width="5.578125" bestFit="1" customWidth="1"/>
    <col min="115" max="115" width="14.15625" bestFit="1" customWidth="1"/>
    <col min="116" max="116" width="5.578125" bestFit="1" customWidth="1"/>
    <col min="117" max="117" width="12.83984375" bestFit="1" customWidth="1"/>
    <col min="118" max="118" width="5.578125" bestFit="1" customWidth="1"/>
    <col min="119" max="119" width="12.15625" bestFit="1" customWidth="1"/>
    <col min="120" max="120" width="5.578125" bestFit="1" customWidth="1"/>
    <col min="121" max="121" width="27.578125" bestFit="1" customWidth="1"/>
    <col min="122" max="122" width="5.578125" bestFit="1" customWidth="1"/>
    <col min="123" max="123" width="28.83984375" bestFit="1" customWidth="1"/>
    <col min="124" max="124" width="5.578125" bestFit="1" customWidth="1"/>
    <col min="125" max="125" width="9.83984375" bestFit="1" customWidth="1"/>
    <col min="126" max="126" width="5.578125" bestFit="1" customWidth="1"/>
    <col min="127" max="127" width="19.83984375" bestFit="1" customWidth="1"/>
    <col min="128" max="128" width="5.578125" bestFit="1" customWidth="1"/>
    <col min="129" max="129" width="23.15625" bestFit="1" customWidth="1"/>
    <col min="130" max="130" width="5.578125" bestFit="1" customWidth="1"/>
    <col min="131" max="131" width="11.578125" bestFit="1" customWidth="1"/>
    <col min="132" max="132" width="5.578125" bestFit="1" customWidth="1"/>
    <col min="133" max="133" width="24" bestFit="1" customWidth="1"/>
    <col min="134" max="134" width="5.578125" bestFit="1" customWidth="1"/>
    <col min="135" max="135" width="16.41796875" bestFit="1" customWidth="1"/>
    <col min="136" max="136" width="5.578125" bestFit="1" customWidth="1"/>
    <col min="137" max="137" width="10.68359375" bestFit="1" customWidth="1"/>
    <col min="138" max="138" width="5.578125" bestFit="1" customWidth="1"/>
    <col min="139" max="139" width="11.26171875" bestFit="1" customWidth="1"/>
  </cols>
  <sheetData>
    <row r="1" spans="1:139" x14ac:dyDescent="0.55000000000000004">
      <c r="E1" t="str">
        <f>VLOOKUP(E3,'P&amp;L Summary by Program'!$E$9:$E$91,1,FALSE)</f>
        <v>5th Grade BBQ</v>
      </c>
      <c r="F1" t="e">
        <f>VLOOKUP(F3,'P&amp;L Summary by Program'!$E$9:$E$91,1,FALSE)</f>
        <v>#N/A</v>
      </c>
      <c r="G1" t="str">
        <f>VLOOKUP(G3,'P&amp;L Summary by Program'!$E$9:$E$91,1,FALSE)</f>
        <v>5th Grade T-Shirts</v>
      </c>
      <c r="H1" t="e">
        <f>VLOOKUP(H3,'P&amp;L Summary by Program'!$E$9:$E$91,1,FALSE)</f>
        <v>#N/A</v>
      </c>
      <c r="I1" t="str">
        <f>VLOOKUP(I3,'P&amp;L Summary by Program'!$E$9:$E$91,1,FALSE)</f>
        <v>AmazonSmile</v>
      </c>
      <c r="J1" t="e">
        <f>VLOOKUP(J3,'P&amp;L Summary by Program'!$E$9:$E$91,1,FALSE)</f>
        <v>#N/A</v>
      </c>
      <c r="K1" t="str">
        <f>VLOOKUP(K3,'P&amp;L Summary by Program'!$E$9:$E$91,1,FALSE)</f>
        <v>Bank Fees</v>
      </c>
      <c r="L1" t="e">
        <f>VLOOKUP(L3,'P&amp;L Summary by Program'!$E$9:$E$91,1,FALSE)</f>
        <v>#N/A</v>
      </c>
      <c r="M1" t="str">
        <f>VLOOKUP(M3,'P&amp;L Summary by Program'!$E$9:$E$91,1,FALSE)</f>
        <v>Beef and Beer Event</v>
      </c>
      <c r="N1" t="e">
        <f>VLOOKUP(N3,'P&amp;L Summary by Program'!$E$9:$E$91,1,FALSE)</f>
        <v>#N/A</v>
      </c>
      <c r="O1" t="str">
        <f>VLOOKUP(O3,'P&amp;L Summary by Program'!$E$9:$E$91,1,FALSE)</f>
        <v>Blankets</v>
      </c>
      <c r="P1" t="e">
        <f>VLOOKUP(P3,'P&amp;L Summary by Program'!$E$9:$E$91,1,FALSE)</f>
        <v>#N/A</v>
      </c>
      <c r="Q1" t="str">
        <f>VLOOKUP(Q3,'P&amp;L Summary by Program'!$E$9:$E$91,1,FALSE)</f>
        <v>Blue Claws</v>
      </c>
      <c r="R1" t="e">
        <f>VLOOKUP(R3,'P&amp;L Summary by Program'!$E$9:$E$91,1,FALSE)</f>
        <v>#N/A</v>
      </c>
      <c r="S1" t="str">
        <f>VLOOKUP(S3,'P&amp;L Summary by Program'!$E$9:$E$91,1,FALSE)</f>
        <v>Boo Hoo Breakfast (BTS)</v>
      </c>
      <c r="T1" t="e">
        <f>VLOOKUP(T3,'P&amp;L Summary by Program'!$E$9:$E$91,1,FALSE)</f>
        <v>#N/A</v>
      </c>
      <c r="U1" t="str">
        <f>VLOOKUP(U3,'P&amp;L Summary by Program'!$E$9:$E$91,1,FALSE)</f>
        <v>Book Fair - Scholastic</v>
      </c>
      <c r="V1" t="e">
        <f>VLOOKUP(V3,'P&amp;L Summary by Program'!$E$9:$E$91,1,FALSE)</f>
        <v>#N/A</v>
      </c>
      <c r="W1" t="str">
        <f>VLOOKUP(W3,'P&amp;L Summary by Program'!$E$9:$E$91,1,FALSE)</f>
        <v>Books - Bucket Filling</v>
      </c>
      <c r="X1" t="e">
        <f>VLOOKUP(X3,'P&amp;L Summary by Program'!$E$9:$E$91,1,FALSE)</f>
        <v>#N/A</v>
      </c>
      <c r="Y1" t="str">
        <f>VLOOKUP(Y3,'P&amp;L Summary by Program'!$E$9:$E$91,1,FALSE)</f>
        <v>Box Top/Campbell Labels</v>
      </c>
      <c r="Z1" t="e">
        <f>VLOOKUP(Z3,'P&amp;L Summary by Program'!$E$9:$E$91,1,FALSE)</f>
        <v>#N/A</v>
      </c>
      <c r="AA1" t="str">
        <f>VLOOKUP(AA3,'P&amp;L Summary by Program'!$E$9:$E$91,1,FALSE)</f>
        <v>Boys Night</v>
      </c>
      <c r="AB1" t="e">
        <f>VLOOKUP(AB3,'P&amp;L Summary by Program'!$E$9:$E$91,1,FALSE)</f>
        <v>#N/A</v>
      </c>
      <c r="AC1" t="str">
        <f>VLOOKUP(AC3,'P&amp;L Summary by Program'!$E$9:$E$91,1,FALSE)</f>
        <v>BTS Note/Candy</v>
      </c>
      <c r="AD1" t="e">
        <f>VLOOKUP(AD3,'P&amp;L Summary by Program'!$E$9:$E$91,1,FALSE)</f>
        <v>#N/A</v>
      </c>
      <c r="AE1" t="str">
        <f>VLOOKUP(AE3,'P&amp;L Summary by Program'!$E$9:$E$91,1,FALSE)</f>
        <v>Bubbakoos</v>
      </c>
      <c r="AF1" t="e">
        <f>VLOOKUP(AF3,'P&amp;L Summary by Program'!$E$9:$E$91,1,FALSE)</f>
        <v>#N/A</v>
      </c>
      <c r="AG1" t="str">
        <f>VLOOKUP(AG3,'P&amp;L Summary by Program'!$E$9:$E$91,1,FALSE)</f>
        <v>Chick-Fil-A Night</v>
      </c>
      <c r="AH1" t="e">
        <f>VLOOKUP(AH3,'P&amp;L Summary by Program'!$E$9:$E$91,1,FALSE)</f>
        <v>#N/A</v>
      </c>
      <c r="AI1" t="str">
        <f>VLOOKUP(AI3,'P&amp;L Summary by Program'!$E$9:$E$91,1,FALSE)</f>
        <v>Chorus Concert</v>
      </c>
      <c r="AJ1" t="e">
        <f>VLOOKUP(AJ3,'P&amp;L Summary by Program'!$E$9:$E$91,1,FALSE)</f>
        <v>#N/A</v>
      </c>
      <c r="AK1" t="str">
        <f>VLOOKUP(AK3,'P&amp;L Summary by Program'!$E$9:$E$91,1,FALSE)</f>
        <v>Cicconi Night</v>
      </c>
      <c r="AL1" t="e">
        <f>VLOOKUP(AL3,'P&amp;L Summary by Program'!$E$9:$E$91,1,FALSE)</f>
        <v>#N/A</v>
      </c>
      <c r="AM1" t="str">
        <f>VLOOKUP(AM3,'P&amp;L Summary by Program'!$E$9:$E$91,1,FALSE)</f>
        <v>Classroom Gifts</v>
      </c>
      <c r="AN1" t="e">
        <f>VLOOKUP(AN3,'P&amp;L Summary by Program'!$E$9:$E$91,1,FALSE)</f>
        <v>#N/A</v>
      </c>
      <c r="AO1" t="str">
        <f>VLOOKUP(AO3,'P&amp;L Summary by Program'!$E$9:$E$91,1,FALSE)</f>
        <v>Classroom Support</v>
      </c>
      <c r="AP1" t="e">
        <f>VLOOKUP(AP3,'P&amp;L Summary by Program'!$E$9:$E$91,1,FALSE)</f>
        <v>#N/A</v>
      </c>
      <c r="AQ1" t="str">
        <f>VLOOKUP(AQ3,'P&amp;L Summary by Program'!$E$9:$E$91,1,FALSE)</f>
        <v>Clothing Drive</v>
      </c>
      <c r="AR1" t="e">
        <f>VLOOKUP(AR3,'P&amp;L Summary by Program'!$E$9:$E$91,1,FALSE)</f>
        <v>#N/A</v>
      </c>
      <c r="AS1" t="str">
        <f>VLOOKUP(AS3,'P&amp;L Summary by Program'!$E$9:$E$91,1,FALSE)</f>
        <v>Color Me Mine Paint Night</v>
      </c>
      <c r="AT1" t="e">
        <f>VLOOKUP(AT3,'P&amp;L Summary by Program'!$E$9:$E$91,1,FALSE)</f>
        <v>#N/A</v>
      </c>
      <c r="AU1" t="str">
        <f>VLOOKUP(AU3,'P&amp;L Summary by Program'!$E$9:$E$91,1,FALSE)</f>
        <v>Costco</v>
      </c>
      <c r="AV1" t="e">
        <f>VLOOKUP(AV3,'P&amp;L Summary by Program'!$E$9:$E$91,1,FALSE)</f>
        <v>#N/A</v>
      </c>
      <c r="AW1" t="str">
        <f>VLOOKUP(AW3,'P&amp;L Summary by Program'!$E$9:$E$91,1,FALSE)</f>
        <v>Cultural  Program</v>
      </c>
      <c r="AX1" t="e">
        <f>VLOOKUP(AX3,'P&amp;L Summary by Program'!$E$9:$E$91,1,FALSE)</f>
        <v>#N/A</v>
      </c>
      <c r="AY1" t="str">
        <f>VLOOKUP(AY3,'P&amp;L Summary by Program'!$E$9:$E$91,1,FALSE)</f>
        <v>Discount Cards</v>
      </c>
      <c r="AZ1" t="e">
        <f>VLOOKUP(AZ3,'P&amp;L Summary by Program'!$E$9:$E$91,1,FALSE)</f>
        <v>#N/A</v>
      </c>
      <c r="BA1" t="str">
        <f>VLOOKUP(BA3,'P&amp;L Summary by Program'!$E$9:$E$91,1,FALSE)</f>
        <v>Donation to PTN</v>
      </c>
      <c r="BB1" t="e">
        <f>VLOOKUP(BB3,'P&amp;L Summary by Program'!$E$9:$E$91,1,FALSE)</f>
        <v>#N/A</v>
      </c>
      <c r="BC1" t="str">
        <f>VLOOKUP(BC3,'P&amp;L Summary by Program'!$E$9:$E$91,1,FALSE)</f>
        <v>Donation to Switlik School</v>
      </c>
      <c r="BD1" t="e">
        <f>VLOOKUP(BD3,'P&amp;L Summary by Program'!$E$9:$E$91,1,FALSE)</f>
        <v>#N/A</v>
      </c>
      <c r="BE1" t="str">
        <f>VLOOKUP(BE3,'P&amp;L Summary by Program'!$E$9:$E$91,1,FALSE)</f>
        <v>Easter Egg Hunt</v>
      </c>
      <c r="BF1" t="e">
        <f>VLOOKUP(BF3,'P&amp;L Summary by Program'!$E$9:$E$91,1,FALSE)</f>
        <v>#N/A</v>
      </c>
      <c r="BG1" t="str">
        <f>VLOOKUP(BG3,'P&amp;L Summary by Program'!$E$9:$E$91,1,FALSE)</f>
        <v>Fall Festival</v>
      </c>
      <c r="BH1" t="e">
        <f>VLOOKUP(BH3,'P&amp;L Summary by Program'!$E$9:$E$91,1,FALSE)</f>
        <v>#N/A</v>
      </c>
      <c r="BI1" t="str">
        <f>VLOOKUP(BI3,'P&amp;L Summary by Program'!$E$9:$E$91,1,FALSE)</f>
        <v>Family/Game Night</v>
      </c>
      <c r="BJ1" t="e">
        <f>VLOOKUP(BJ3,'P&amp;L Summary by Program'!$E$9:$E$91,1,FALSE)</f>
        <v>#N/A</v>
      </c>
      <c r="BK1" t="str">
        <f>VLOOKUP(BK3,'P&amp;L Summary by Program'!$E$9:$E$91,1,FALSE)</f>
        <v>Four Boys Ice Cream</v>
      </c>
      <c r="BL1" t="e">
        <f>VLOOKUP(BL3,'P&amp;L Summary by Program'!$E$9:$E$91,1,FALSE)</f>
        <v>#N/A</v>
      </c>
      <c r="BM1" t="str">
        <f>VLOOKUP(BM3,'P&amp;L Summary by Program'!$E$9:$E$91,1,FALSE)</f>
        <v>Gertrude Hawk Fall Candy</v>
      </c>
      <c r="BN1" t="e">
        <f>VLOOKUP(BN3,'P&amp;L Summary by Program'!$E$9:$E$91,1,FALSE)</f>
        <v>#N/A</v>
      </c>
      <c r="BO1" t="str">
        <f>VLOOKUP(BO3,'P&amp;L Summary by Program'!$E$9:$E$91,1,FALSE)</f>
        <v>Gertrude Hawk Spring Candy</v>
      </c>
      <c r="BP1" t="e">
        <f>VLOOKUP(BP3,'P&amp;L Summary by Program'!$E$9:$E$91,1,FALSE)</f>
        <v>#N/A</v>
      </c>
      <c r="BQ1" t="str">
        <f>VLOOKUP(BQ3,'P&amp;L Summary by Program'!$E$9:$E$91,1,FALSE)</f>
        <v>Guidance</v>
      </c>
      <c r="BR1" t="e">
        <f>VLOOKUP(BR3,'P&amp;L Summary by Program'!$E$9:$E$91,1,FALSE)</f>
        <v>#N/A</v>
      </c>
      <c r="BS1" t="str">
        <f>VLOOKUP(BS3,'P&amp;L Summary by Program'!$E$9:$E$91,1,FALSE)</f>
        <v>Holiday Portraits</v>
      </c>
      <c r="BT1" t="e">
        <f>VLOOKUP(BT3,'P&amp;L Summary by Program'!$E$9:$E$91,1,FALSE)</f>
        <v>#N/A</v>
      </c>
      <c r="BU1" t="str">
        <f>VLOOKUP(BU3,'P&amp;L Summary by Program'!$E$9:$E$91,1,FALSE)</f>
        <v>Holiday Shop</v>
      </c>
      <c r="BV1" t="e">
        <f>VLOOKUP(BV3,'P&amp;L Summary by Program'!$E$9:$E$91,1,FALSE)</f>
        <v>#N/A</v>
      </c>
      <c r="BW1" t="str">
        <f>VLOOKUP(BW3,'P&amp;L Summary by Program'!$E$9:$E$91,1,FALSE)</f>
        <v>Insurance</v>
      </c>
      <c r="BX1" t="e">
        <f>VLOOKUP(BX3,'P&amp;L Summary by Program'!$E$9:$E$91,1,FALSE)</f>
        <v>#N/A</v>
      </c>
      <c r="BY1" t="str">
        <f>VLOOKUP(BY3,'P&amp;L Summary by Program'!$E$9:$E$91,1,FALSE)</f>
        <v>Kayley's Menagerie</v>
      </c>
      <c r="BZ1" t="e">
        <f>VLOOKUP(BZ3,'P&amp;L Summary by Program'!$E$9:$E$91,1,FALSE)</f>
        <v>#N/A</v>
      </c>
      <c r="CA1" t="str">
        <f>VLOOKUP(CA3,'P&amp;L Summary by Program'!$E$9:$E$91,1,FALSE)</f>
        <v>Kid Stuff Books</v>
      </c>
      <c r="CB1" t="e">
        <f>VLOOKUP(CB3,'P&amp;L Summary by Program'!$E$9:$E$91,1,FALSE)</f>
        <v>#N/A</v>
      </c>
      <c r="CC1" t="str">
        <f>VLOOKUP(CC3,'P&amp;L Summary by Program'!$E$9:$E$91,1,FALSE)</f>
        <v>kindergarten Memory Books</v>
      </c>
      <c r="CD1" t="e">
        <f>VLOOKUP(CD3,'P&amp;L Summary by Program'!$E$9:$E$91,1,FALSE)</f>
        <v>#N/A</v>
      </c>
      <c r="CE1" t="str">
        <f>VLOOKUP(CE3,'P&amp;L Summary by Program'!$E$9:$E$91,1,FALSE)</f>
        <v>Licenses &amp; Permits</v>
      </c>
      <c r="CF1" t="e">
        <f>VLOOKUP(CF3,'P&amp;L Summary by Program'!$E$9:$E$91,1,FALSE)</f>
        <v>#N/A</v>
      </c>
      <c r="CG1" t="str">
        <f>VLOOKUP(CG3,'P&amp;L Summary by Program'!$E$9:$E$91,1,FALSE)</f>
        <v>McDonald's Night</v>
      </c>
      <c r="CH1" t="e">
        <f>VLOOKUP(CH3,'P&amp;L Summary by Program'!$E$9:$E$91,1,FALSE)</f>
        <v>#N/A</v>
      </c>
      <c r="CI1" t="str">
        <f>VLOOKUP(CI3,'P&amp;L Summary by Program'!$E$9:$E$91,1,FALSE)</f>
        <v>Mister Softee</v>
      </c>
      <c r="CJ1" t="e">
        <f>VLOOKUP(CJ3,'P&amp;L Summary by Program'!$E$9:$E$91,1,FALSE)</f>
        <v>#N/A</v>
      </c>
      <c r="CK1" t="str">
        <f>VLOOKUP(CK3,'P&amp;L Summary by Program'!$E$9:$E$91,1,FALSE)</f>
        <v>Movie Night</v>
      </c>
      <c r="CL1" t="e">
        <f>VLOOKUP(CL3,'P&amp;L Summary by Program'!$E$9:$E$91,1,FALSE)</f>
        <v>#N/A</v>
      </c>
      <c r="CM1" t="str">
        <f>VLOOKUP(CM3,'P&amp;L Summary by Program'!$E$9:$E$91,1,FALSE)</f>
        <v>Operating Expense</v>
      </c>
      <c r="CN1" t="e">
        <f>VLOOKUP(CN3,'P&amp;L Summary by Program'!$E$9:$E$91,1,FALSE)</f>
        <v>#N/A</v>
      </c>
      <c r="CO1" t="str">
        <f>VLOOKUP(CO3,'P&amp;L Summary by Program'!$E$9:$E$91,1,FALSE)</f>
        <v>Ornaments</v>
      </c>
      <c r="CP1" t="e">
        <f>VLOOKUP(CP3,'P&amp;L Summary by Program'!$E$9:$E$91,1,FALSE)</f>
        <v>#N/A</v>
      </c>
      <c r="CQ1" t="str">
        <f>VLOOKUP(CQ3,'P&amp;L Summary by Program'!$E$9:$E$91,1,FALSE)</f>
        <v>Pictures (Spring Pix)</v>
      </c>
      <c r="CR1" t="e">
        <f>VLOOKUP(CR3,'P&amp;L Summary by Program'!$E$9:$E$91,1,FALSE)</f>
        <v>#N/A</v>
      </c>
      <c r="CS1" t="str">
        <f>VLOOKUP(CS3,'P&amp;L Summary by Program'!$E$9:$E$91,1,FALSE)</f>
        <v>Pie Sale</v>
      </c>
      <c r="CT1" t="e">
        <f>VLOOKUP(CT3,'P&amp;L Summary by Program'!$E$9:$E$91,1,FALSE)</f>
        <v>#N/A</v>
      </c>
      <c r="CU1" t="str">
        <f>VLOOKUP(CU3,'P&amp;L Summary by Program'!$E$9:$E$91,1,FALSE)</f>
        <v>Planners/Folders/ReadBags</v>
      </c>
      <c r="CV1" t="e">
        <f>VLOOKUP(CV3,'P&amp;L Summary by Program'!$E$9:$E$91,1,FALSE)</f>
        <v>#N/A</v>
      </c>
      <c r="CW1" t="str">
        <f>VLOOKUP(CW3,'P&amp;L Summary by Program'!$E$9:$E$91,1,FALSE)</f>
        <v>Poinsettia Sale</v>
      </c>
      <c r="CX1" t="e">
        <f>VLOOKUP(CX3,'P&amp;L Summary by Program'!$E$9:$E$91,1,FALSE)</f>
        <v>#N/A</v>
      </c>
      <c r="CY1" t="str">
        <f>VLOOKUP(CY3,'P&amp;L Summary by Program'!$E$9:$E$91,1,FALSE)</f>
        <v>PTN Membership</v>
      </c>
      <c r="CZ1" t="e">
        <f>VLOOKUP(CZ3,'P&amp;L Summary by Program'!$E$9:$E$91,1,FALSE)</f>
        <v>#N/A</v>
      </c>
      <c r="DA1" t="str">
        <f>VLOOKUP(DA3,'P&amp;L Summary by Program'!$E$9:$E$91,1,FALSE)</f>
        <v>Pura Vida Bracelet</v>
      </c>
      <c r="DB1" t="e">
        <f>VLOOKUP(DB3,'P&amp;L Summary by Program'!$E$9:$E$91,1,FALSE)</f>
        <v>#N/A</v>
      </c>
      <c r="DC1" t="str">
        <f>VLOOKUP(DC3,'P&amp;L Summary by Program'!$E$9:$E$91,1,FALSE)</f>
        <v>Santa Breakfast</v>
      </c>
      <c r="DD1" t="e">
        <f>VLOOKUP(DD3,'P&amp;L Summary by Program'!$E$9:$E$91,1,FALSE)</f>
        <v>#N/A</v>
      </c>
      <c r="DE1" t="str">
        <f>VLOOKUP(DE3,'P&amp;L Summary by Program'!$E$9:$E$91,1,FALSE)</f>
        <v>Scholarship</v>
      </c>
      <c r="DF1" t="e">
        <f>VLOOKUP(DF3,'P&amp;L Summary by Program'!$E$9:$E$91,1,FALSE)</f>
        <v>#N/A</v>
      </c>
      <c r="DG1" t="str">
        <f>VLOOKUP(DG3,'P&amp;L Summary by Program'!$E$9:$E$91,1,FALSE)</f>
        <v>School Store</v>
      </c>
      <c r="DH1" t="e">
        <f>VLOOKUP(DH3,'P&amp;L Summary by Program'!$E$9:$E$91,1,FALSE)</f>
        <v>#N/A</v>
      </c>
      <c r="DI1" t="str">
        <f>VLOOKUP(DI3,'P&amp;L Summary by Program'!$E$9:$E$91,1,FALSE)</f>
        <v>Scrip Gift Cards</v>
      </c>
      <c r="DJ1" t="e">
        <f>VLOOKUP(DJ3,'P&amp;L Summary by Program'!$E$9:$E$91,1,FALSE)</f>
        <v>#N/A</v>
      </c>
      <c r="DK1" t="str">
        <f>VLOOKUP(DK3,'P&amp;L Summary by Program'!$E$9:$E$91,1,FALSE)</f>
        <v>Spelling Bee</v>
      </c>
      <c r="DL1" t="e">
        <f>VLOOKUP(DL3,'P&amp;L Summary by Program'!$E$9:$E$91,1,FALSE)</f>
        <v>#N/A</v>
      </c>
      <c r="DM1" t="str">
        <f>VLOOKUP(DM3,'P&amp;L Summary by Program'!$E$9:$E$91,1,FALSE)</f>
        <v>Spirit sticks</v>
      </c>
      <c r="DN1" t="e">
        <f>VLOOKUP(DN3,'P&amp;L Summary by Program'!$E$9:$E$91,1,FALSE)</f>
        <v>#N/A</v>
      </c>
      <c r="DO1" t="str">
        <f>VLOOKUP(DO3,'P&amp;L Summary by Program'!$E$9:$E$91,1,FALSE)</f>
        <v>Spirit Wear</v>
      </c>
      <c r="DP1" t="e">
        <f>VLOOKUP(DP3,'P&amp;L Summary by Program'!$E$9:$E$91,1,FALSE)</f>
        <v>#N/A</v>
      </c>
      <c r="DQ1" t="str">
        <f>VLOOKUP(DQ3,'P&amp;L Summary by Program'!$E$9:$E$91,1,FALSE)</f>
        <v>Staff &amp; Teacher Relations</v>
      </c>
      <c r="DR1" t="e">
        <f>VLOOKUP(DR3,'P&amp;L Summary by Program'!$E$9:$E$91,1,FALSE)</f>
        <v>#N/A</v>
      </c>
      <c r="DS1" t="str">
        <f>VLOOKUP(DS3,'P&amp;L Summary by Program'!$E$9:$E$91,1,FALSE)</f>
        <v>Summer Reading Incentive</v>
      </c>
      <c r="DT1" t="e">
        <f>VLOOKUP(DT3,'P&amp;L Summary by Program'!$E$9:$E$91,1,FALSE)</f>
        <v>#N/A</v>
      </c>
      <c r="DU1" t="str">
        <f>VLOOKUP(DU3,'P&amp;L Summary by Program'!$E$9:$E$91,1,FALSE)</f>
        <v>Surf Taco</v>
      </c>
      <c r="DV1" t="e">
        <f>VLOOKUP(DV3,'P&amp;L Summary by Program'!$E$9:$E$91,1,FALSE)</f>
        <v>#N/A</v>
      </c>
      <c r="DW1" t="str">
        <f>VLOOKUP(DW3,'P&amp;L Summary by Program'!$E$9:$E$91,1,FALSE)</f>
        <v>Sweetheart Dance</v>
      </c>
      <c r="DX1" t="e">
        <f>VLOOKUP(DX3,'P&amp;L Summary by Program'!$E$9:$E$91,1,FALSE)</f>
        <v>#N/A</v>
      </c>
      <c r="DY1" t="str">
        <f>VLOOKUP(DY3,'P&amp;L Summary by Program'!$E$9:$E$91,1,FALSE)</f>
        <v>Teacher Appreciation</v>
      </c>
      <c r="DZ1" t="e">
        <f>VLOOKUP(DZ3,'P&amp;L Summary by Program'!$E$9:$E$91,1,FALSE)</f>
        <v>#N/A</v>
      </c>
      <c r="EA1" t="str">
        <f>VLOOKUP(EA3,'P&amp;L Summary by Program'!$E$9:$E$91,1,FALSE)</f>
        <v>Tee Shirts</v>
      </c>
      <c r="EB1" t="e">
        <f>VLOOKUP(EB3,'P&amp;L Summary by Program'!$E$9:$E$91,1,FALSE)</f>
        <v>#N/A</v>
      </c>
      <c r="EC1" t="str">
        <f>VLOOKUP(EC3,'P&amp;L Summary by Program'!$E$9:$E$91,1,FALSE)</f>
        <v>Valentine's Day Grams</v>
      </c>
      <c r="ED1" t="e">
        <f>VLOOKUP(ED3,'P&amp;L Summary by Program'!$E$9:$E$91,1,FALSE)</f>
        <v>#N/A</v>
      </c>
      <c r="EE1" t="str">
        <f>VLOOKUP(EE3,'P&amp;L Summary by Program'!$E$9:$E$91,1,FALSE)</f>
        <v>Yankee Candle</v>
      </c>
      <c r="EF1" t="e">
        <f>VLOOKUP(EF3,'P&amp;L Summary by Program'!$E$9:$E$91,1,FALSE)</f>
        <v>#N/A</v>
      </c>
      <c r="EG1" t="str">
        <f>VLOOKUP(EG3,'P&amp;L Summary by Program'!$E$9:$E$91,1,FALSE)</f>
        <v>Yearbook</v>
      </c>
    </row>
    <row r="2" spans="1:139" s="26" customFormat="1" x14ac:dyDescent="0.55000000000000004">
      <c r="A2" s="33"/>
      <c r="B2" s="33"/>
      <c r="C2" s="33"/>
      <c r="D2" s="33"/>
    </row>
    <row r="3" spans="1:139" s="26" customFormat="1" ht="14.7" thickBot="1" x14ac:dyDescent="0.6">
      <c r="A3" s="33"/>
      <c r="B3" s="33"/>
      <c r="C3" s="33"/>
      <c r="D3" s="33"/>
      <c r="E3" s="87" t="s">
        <v>4</v>
      </c>
      <c r="F3" s="88"/>
      <c r="G3" s="87" t="s">
        <v>5</v>
      </c>
      <c r="H3" s="88"/>
      <c r="I3" s="87" t="s">
        <v>7</v>
      </c>
      <c r="J3" s="88"/>
      <c r="K3" s="87" t="s">
        <v>8</v>
      </c>
      <c r="L3" s="88"/>
      <c r="M3" s="87" t="s">
        <v>243</v>
      </c>
      <c r="N3" s="88"/>
      <c r="O3" s="87" t="s">
        <v>10</v>
      </c>
      <c r="P3" s="88"/>
      <c r="Q3" s="87" t="s">
        <v>11</v>
      </c>
      <c r="R3" s="88"/>
      <c r="S3" s="87" t="s">
        <v>244</v>
      </c>
      <c r="T3" s="88"/>
      <c r="U3" s="87" t="s">
        <v>12</v>
      </c>
      <c r="V3" s="88"/>
      <c r="W3" s="87" t="s">
        <v>13</v>
      </c>
      <c r="X3" s="88"/>
      <c r="Y3" s="87" t="s">
        <v>14</v>
      </c>
      <c r="Z3" s="88"/>
      <c r="AA3" s="87" t="s">
        <v>157</v>
      </c>
      <c r="AB3" s="88"/>
      <c r="AC3" s="87" t="s">
        <v>15</v>
      </c>
      <c r="AD3" s="88"/>
      <c r="AE3" s="87" t="s">
        <v>16</v>
      </c>
      <c r="AF3" s="88"/>
      <c r="AG3" s="87" t="s">
        <v>22</v>
      </c>
      <c r="AH3" s="88"/>
      <c r="AI3" s="87" t="s">
        <v>148</v>
      </c>
      <c r="AJ3" s="88"/>
      <c r="AK3" s="87" t="s">
        <v>245</v>
      </c>
      <c r="AL3" s="88"/>
      <c r="AM3" s="87" t="s">
        <v>24</v>
      </c>
      <c r="AN3" s="88"/>
      <c r="AO3" s="87" t="s">
        <v>25</v>
      </c>
      <c r="AP3" s="88"/>
      <c r="AQ3" s="87" t="s">
        <v>26</v>
      </c>
      <c r="AR3" s="88"/>
      <c r="AS3" s="87" t="s">
        <v>246</v>
      </c>
      <c r="AT3" s="88"/>
      <c r="AU3" s="87" t="s">
        <v>173</v>
      </c>
      <c r="AV3" s="88"/>
      <c r="AW3" s="87" t="s">
        <v>29</v>
      </c>
      <c r="AX3" s="88"/>
      <c r="AY3" s="87" t="s">
        <v>247</v>
      </c>
      <c r="AZ3" s="88"/>
      <c r="BA3" s="87" t="s">
        <v>31</v>
      </c>
      <c r="BB3" s="88"/>
      <c r="BC3" s="87" t="s">
        <v>32</v>
      </c>
      <c r="BD3" s="88"/>
      <c r="BE3" s="87" t="s">
        <v>261</v>
      </c>
      <c r="BF3" s="88"/>
      <c r="BG3" s="87" t="s">
        <v>36</v>
      </c>
      <c r="BH3" s="88"/>
      <c r="BI3" s="87" t="s">
        <v>37</v>
      </c>
      <c r="BJ3" s="88"/>
      <c r="BK3" s="87" t="s">
        <v>39</v>
      </c>
      <c r="BL3" s="88"/>
      <c r="BM3" s="87" t="s">
        <v>127</v>
      </c>
      <c r="BN3" s="88"/>
      <c r="BO3" s="87" t="s">
        <v>43</v>
      </c>
      <c r="BP3" s="88"/>
      <c r="BQ3" s="87" t="s">
        <v>48</v>
      </c>
      <c r="BR3" s="88"/>
      <c r="BS3" s="87" t="s">
        <v>258</v>
      </c>
      <c r="BT3" s="88"/>
      <c r="BU3" s="87" t="s">
        <v>49</v>
      </c>
      <c r="BV3" s="88"/>
      <c r="BW3" s="87" t="s">
        <v>52</v>
      </c>
      <c r="BX3" s="88"/>
      <c r="BY3" s="87" t="s">
        <v>174</v>
      </c>
      <c r="BZ3" s="88"/>
      <c r="CA3" s="87" t="s">
        <v>54</v>
      </c>
      <c r="CB3" s="88"/>
      <c r="CC3" s="87" t="s">
        <v>55</v>
      </c>
      <c r="CD3" s="88"/>
      <c r="CE3" s="87" t="s">
        <v>58</v>
      </c>
      <c r="CF3" s="88"/>
      <c r="CG3" s="87" t="s">
        <v>60</v>
      </c>
      <c r="CH3" s="88"/>
      <c r="CI3" s="87" t="s">
        <v>175</v>
      </c>
      <c r="CJ3" s="88"/>
      <c r="CK3" s="87" t="s">
        <v>248</v>
      </c>
      <c r="CL3" s="88"/>
      <c r="CM3" s="87" t="s">
        <v>65</v>
      </c>
      <c r="CN3" s="88"/>
      <c r="CO3" s="87" t="s">
        <v>66</v>
      </c>
      <c r="CP3" s="88"/>
      <c r="CQ3" s="87" t="s">
        <v>68</v>
      </c>
      <c r="CR3" s="88"/>
      <c r="CS3" s="87" t="s">
        <v>256</v>
      </c>
      <c r="CT3" s="88"/>
      <c r="CU3" s="87" t="s">
        <v>69</v>
      </c>
      <c r="CV3" s="88"/>
      <c r="CW3" s="87" t="s">
        <v>257</v>
      </c>
      <c r="CX3" s="88"/>
      <c r="CY3" s="87" t="s">
        <v>73</v>
      </c>
      <c r="CZ3" s="88"/>
      <c r="DA3" s="87" t="s">
        <v>249</v>
      </c>
      <c r="DB3" s="88"/>
      <c r="DC3" s="87" t="s">
        <v>80</v>
      </c>
      <c r="DD3" s="88"/>
      <c r="DE3" s="87" t="s">
        <v>81</v>
      </c>
      <c r="DF3" s="88"/>
      <c r="DG3" s="87" t="s">
        <v>83</v>
      </c>
      <c r="DH3" s="88"/>
      <c r="DI3" s="87" t="s">
        <v>259</v>
      </c>
      <c r="DJ3" s="88"/>
      <c r="DK3" s="87" t="s">
        <v>87</v>
      </c>
      <c r="DL3" s="88"/>
      <c r="DM3" s="87" t="s">
        <v>88</v>
      </c>
      <c r="DN3" s="88"/>
      <c r="DO3" s="87" t="s">
        <v>89</v>
      </c>
      <c r="DP3" s="88"/>
      <c r="DQ3" s="87" t="s">
        <v>90</v>
      </c>
      <c r="DR3" s="88"/>
      <c r="DS3" s="87" t="s">
        <v>93</v>
      </c>
      <c r="DT3" s="88"/>
      <c r="DU3" s="87" t="s">
        <v>94</v>
      </c>
      <c r="DV3" s="88"/>
      <c r="DW3" s="87" t="s">
        <v>129</v>
      </c>
      <c r="DX3" s="88"/>
      <c r="DY3" s="87" t="s">
        <v>95</v>
      </c>
      <c r="DZ3" s="88"/>
      <c r="EA3" s="87" t="s">
        <v>250</v>
      </c>
      <c r="EB3" s="88"/>
      <c r="EC3" s="87" t="s">
        <v>260</v>
      </c>
      <c r="ED3" s="88"/>
      <c r="EE3" s="87" t="s">
        <v>99</v>
      </c>
      <c r="EF3" s="88"/>
      <c r="EG3" s="87" t="s">
        <v>100</v>
      </c>
      <c r="EH3" s="88"/>
      <c r="EI3" s="87" t="s">
        <v>142</v>
      </c>
    </row>
    <row r="4" spans="1:139" ht="14.7" thickTop="1" x14ac:dyDescent="0.55000000000000004">
      <c r="A4" s="32"/>
      <c r="B4" s="32"/>
      <c r="C4" s="32" t="s">
        <v>103</v>
      </c>
      <c r="D4" s="32"/>
      <c r="E4" s="81"/>
      <c r="F4" s="82"/>
      <c r="G4" s="81"/>
      <c r="H4" s="82"/>
      <c r="I4" s="81"/>
      <c r="J4" s="82"/>
      <c r="K4" s="81"/>
      <c r="L4" s="82"/>
      <c r="M4" s="81"/>
      <c r="N4" s="82"/>
      <c r="O4" s="81"/>
      <c r="P4" s="82"/>
      <c r="Q4" s="81"/>
      <c r="R4" s="82"/>
      <c r="S4" s="81"/>
      <c r="T4" s="82"/>
      <c r="U4" s="81"/>
      <c r="V4" s="82"/>
      <c r="W4" s="81"/>
      <c r="X4" s="82"/>
      <c r="Y4" s="81"/>
      <c r="Z4" s="82"/>
      <c r="AA4" s="81"/>
      <c r="AB4" s="82"/>
      <c r="AC4" s="81"/>
      <c r="AD4" s="82"/>
      <c r="AE4" s="81"/>
      <c r="AF4" s="82"/>
      <c r="AG4" s="81"/>
      <c r="AH4" s="82"/>
      <c r="AI4" s="81"/>
      <c r="AJ4" s="82"/>
      <c r="AK4" s="81"/>
      <c r="AL4" s="82"/>
      <c r="AM4" s="81"/>
      <c r="AN4" s="82"/>
      <c r="AO4" s="81"/>
      <c r="AP4" s="82"/>
      <c r="AQ4" s="81"/>
      <c r="AR4" s="82"/>
      <c r="AS4" s="81"/>
      <c r="AT4" s="82"/>
      <c r="AU4" s="81"/>
      <c r="AV4" s="82"/>
      <c r="AW4" s="81"/>
      <c r="AX4" s="82"/>
      <c r="AY4" s="81"/>
      <c r="AZ4" s="82"/>
      <c r="BA4" s="81"/>
      <c r="BB4" s="82"/>
      <c r="BC4" s="81"/>
      <c r="BD4" s="82"/>
      <c r="BE4" s="81"/>
      <c r="BF4" s="82"/>
      <c r="BG4" s="81"/>
      <c r="BH4" s="82"/>
      <c r="BI4" s="81"/>
      <c r="BJ4" s="82"/>
      <c r="BK4" s="81"/>
      <c r="BL4" s="82"/>
      <c r="BM4" s="81"/>
      <c r="BN4" s="82"/>
      <c r="BO4" s="81"/>
      <c r="BP4" s="82"/>
      <c r="BQ4" s="81"/>
      <c r="BR4" s="82"/>
      <c r="BS4" s="81"/>
      <c r="BT4" s="82"/>
      <c r="BU4" s="81"/>
      <c r="BV4" s="82"/>
      <c r="BW4" s="81"/>
      <c r="BX4" s="82"/>
      <c r="BY4" s="81"/>
      <c r="BZ4" s="82"/>
      <c r="CA4" s="81"/>
      <c r="CB4" s="82"/>
      <c r="CC4" s="81"/>
      <c r="CD4" s="82"/>
      <c r="CE4" s="81"/>
      <c r="CF4" s="82"/>
      <c r="CG4" s="81"/>
      <c r="CH4" s="82"/>
      <c r="CI4" s="81"/>
      <c r="CJ4" s="82"/>
      <c r="CK4" s="81"/>
      <c r="CL4" s="82"/>
      <c r="CM4" s="81"/>
      <c r="CN4" s="82"/>
      <c r="CO4" s="81"/>
      <c r="CP4" s="82"/>
      <c r="CQ4" s="81"/>
      <c r="CR4" s="82"/>
      <c r="CS4" s="81"/>
      <c r="CT4" s="82"/>
      <c r="CU4" s="81"/>
      <c r="CV4" s="82"/>
      <c r="CW4" s="81"/>
      <c r="CX4" s="82"/>
      <c r="CY4" s="81"/>
      <c r="CZ4" s="82"/>
      <c r="DA4" s="81"/>
      <c r="DB4" s="82"/>
      <c r="DC4" s="81"/>
      <c r="DD4" s="82"/>
      <c r="DE4" s="81"/>
      <c r="DF4" s="82"/>
      <c r="DG4" s="81"/>
      <c r="DH4" s="82"/>
      <c r="DI4" s="81"/>
      <c r="DJ4" s="82"/>
      <c r="DK4" s="81"/>
      <c r="DL4" s="82"/>
      <c r="DM4" s="81"/>
      <c r="DN4" s="82"/>
      <c r="DO4" s="81"/>
      <c r="DP4" s="82"/>
      <c r="DQ4" s="81"/>
      <c r="DR4" s="82"/>
      <c r="DS4" s="81"/>
      <c r="DT4" s="82"/>
      <c r="DU4" s="81"/>
      <c r="DV4" s="82"/>
      <c r="DW4" s="81"/>
      <c r="DX4" s="82"/>
      <c r="DY4" s="81"/>
      <c r="DZ4" s="82"/>
      <c r="EA4" s="81"/>
      <c r="EB4" s="82"/>
      <c r="EC4" s="81"/>
      <c r="ED4" s="82"/>
      <c r="EE4" s="81"/>
      <c r="EF4" s="82"/>
      <c r="EG4" s="81"/>
      <c r="EH4" s="82"/>
      <c r="EI4" s="81"/>
    </row>
    <row r="5" spans="1:139" x14ac:dyDescent="0.55000000000000004">
      <c r="A5" s="32"/>
      <c r="B5" s="32"/>
      <c r="C5" s="32"/>
      <c r="D5" s="32" t="s">
        <v>31</v>
      </c>
      <c r="E5" s="81">
        <v>0</v>
      </c>
      <c r="F5" s="82"/>
      <c r="G5" s="81">
        <v>0</v>
      </c>
      <c r="H5" s="82"/>
      <c r="I5" s="81">
        <v>0</v>
      </c>
      <c r="J5" s="82"/>
      <c r="K5" s="81">
        <v>0</v>
      </c>
      <c r="L5" s="82"/>
      <c r="M5" s="81">
        <v>0</v>
      </c>
      <c r="N5" s="82"/>
      <c r="O5" s="81">
        <v>0</v>
      </c>
      <c r="P5" s="82"/>
      <c r="Q5" s="81">
        <v>0</v>
      </c>
      <c r="R5" s="82"/>
      <c r="S5" s="81">
        <v>0</v>
      </c>
      <c r="T5" s="82"/>
      <c r="U5" s="81">
        <v>0</v>
      </c>
      <c r="V5" s="82"/>
      <c r="W5" s="81">
        <v>0</v>
      </c>
      <c r="X5" s="82"/>
      <c r="Y5" s="81">
        <v>0</v>
      </c>
      <c r="Z5" s="82"/>
      <c r="AA5" s="81">
        <v>0</v>
      </c>
      <c r="AB5" s="82"/>
      <c r="AC5" s="81">
        <v>0</v>
      </c>
      <c r="AD5" s="82"/>
      <c r="AE5" s="81">
        <v>0</v>
      </c>
      <c r="AF5" s="82"/>
      <c r="AG5" s="81">
        <v>0</v>
      </c>
      <c r="AH5" s="82"/>
      <c r="AI5" s="81">
        <v>0</v>
      </c>
      <c r="AJ5" s="82"/>
      <c r="AK5" s="81">
        <v>0</v>
      </c>
      <c r="AL5" s="82"/>
      <c r="AM5" s="81">
        <v>0</v>
      </c>
      <c r="AN5" s="82"/>
      <c r="AO5" s="81">
        <v>0</v>
      </c>
      <c r="AP5" s="82"/>
      <c r="AQ5" s="81">
        <v>0</v>
      </c>
      <c r="AR5" s="82"/>
      <c r="AS5" s="81">
        <v>0</v>
      </c>
      <c r="AT5" s="82"/>
      <c r="AU5" s="81">
        <v>0</v>
      </c>
      <c r="AV5" s="82"/>
      <c r="AW5" s="81">
        <v>0</v>
      </c>
      <c r="AX5" s="82"/>
      <c r="AY5" s="81">
        <v>0</v>
      </c>
      <c r="AZ5" s="82"/>
      <c r="BA5" s="81">
        <v>203.47</v>
      </c>
      <c r="BB5" s="82"/>
      <c r="BC5" s="81">
        <v>0</v>
      </c>
      <c r="BD5" s="82"/>
      <c r="BE5" s="81">
        <v>0</v>
      </c>
      <c r="BF5" s="82"/>
      <c r="BG5" s="81">
        <v>0</v>
      </c>
      <c r="BH5" s="82"/>
      <c r="BI5" s="81">
        <v>0</v>
      </c>
      <c r="BJ5" s="82"/>
      <c r="BK5" s="81">
        <v>0</v>
      </c>
      <c r="BL5" s="82"/>
      <c r="BM5" s="81">
        <v>0</v>
      </c>
      <c r="BN5" s="82"/>
      <c r="BO5" s="81">
        <v>0</v>
      </c>
      <c r="BP5" s="82"/>
      <c r="BQ5" s="81">
        <v>0</v>
      </c>
      <c r="BR5" s="82"/>
      <c r="BS5" s="81">
        <v>0</v>
      </c>
      <c r="BT5" s="82"/>
      <c r="BU5" s="81">
        <v>0</v>
      </c>
      <c r="BV5" s="82"/>
      <c r="BW5" s="81">
        <v>0</v>
      </c>
      <c r="BX5" s="82"/>
      <c r="BY5" s="81">
        <v>0</v>
      </c>
      <c r="BZ5" s="82"/>
      <c r="CA5" s="81">
        <v>0</v>
      </c>
      <c r="CB5" s="82"/>
      <c r="CC5" s="81">
        <v>0</v>
      </c>
      <c r="CD5" s="82"/>
      <c r="CE5" s="81">
        <v>0</v>
      </c>
      <c r="CF5" s="82"/>
      <c r="CG5" s="81">
        <v>0</v>
      </c>
      <c r="CH5" s="82"/>
      <c r="CI5" s="81">
        <v>0</v>
      </c>
      <c r="CJ5" s="82"/>
      <c r="CK5" s="81">
        <v>0</v>
      </c>
      <c r="CL5" s="82"/>
      <c r="CM5" s="81">
        <v>0</v>
      </c>
      <c r="CN5" s="82"/>
      <c r="CO5" s="81">
        <v>0</v>
      </c>
      <c r="CP5" s="82"/>
      <c r="CQ5" s="81">
        <v>0</v>
      </c>
      <c r="CR5" s="82"/>
      <c r="CS5" s="81">
        <v>0</v>
      </c>
      <c r="CT5" s="82"/>
      <c r="CU5" s="81">
        <v>0</v>
      </c>
      <c r="CV5" s="82"/>
      <c r="CW5" s="81">
        <v>0</v>
      </c>
      <c r="CX5" s="82"/>
      <c r="CY5" s="81">
        <v>0</v>
      </c>
      <c r="CZ5" s="82"/>
      <c r="DA5" s="81">
        <v>0</v>
      </c>
      <c r="DB5" s="82"/>
      <c r="DC5" s="81">
        <v>0</v>
      </c>
      <c r="DD5" s="82"/>
      <c r="DE5" s="81">
        <v>0</v>
      </c>
      <c r="DF5" s="82"/>
      <c r="DG5" s="81">
        <v>0</v>
      </c>
      <c r="DH5" s="82"/>
      <c r="DI5" s="81">
        <v>0</v>
      </c>
      <c r="DJ5" s="82"/>
      <c r="DK5" s="81">
        <v>0</v>
      </c>
      <c r="DL5" s="82"/>
      <c r="DM5" s="81">
        <v>0</v>
      </c>
      <c r="DN5" s="82"/>
      <c r="DO5" s="81">
        <v>0</v>
      </c>
      <c r="DP5" s="82"/>
      <c r="DQ5" s="81">
        <v>0</v>
      </c>
      <c r="DR5" s="82"/>
      <c r="DS5" s="81">
        <v>0</v>
      </c>
      <c r="DT5" s="82"/>
      <c r="DU5" s="81">
        <v>0</v>
      </c>
      <c r="DV5" s="82"/>
      <c r="DW5" s="81">
        <v>0</v>
      </c>
      <c r="DX5" s="82"/>
      <c r="DY5" s="81">
        <v>0</v>
      </c>
      <c r="DZ5" s="82"/>
      <c r="EA5" s="81">
        <v>0</v>
      </c>
      <c r="EB5" s="82"/>
      <c r="EC5" s="81">
        <v>0</v>
      </c>
      <c r="ED5" s="82"/>
      <c r="EE5" s="81">
        <v>0</v>
      </c>
      <c r="EF5" s="82"/>
      <c r="EG5" s="81">
        <v>0</v>
      </c>
      <c r="EH5" s="82"/>
      <c r="EI5" s="81">
        <v>203.47</v>
      </c>
    </row>
    <row r="6" spans="1:139" s="73" customFormat="1" x14ac:dyDescent="0.55000000000000004">
      <c r="A6" s="72"/>
      <c r="B6" s="72"/>
      <c r="C6" s="72"/>
      <c r="D6" s="72" t="s">
        <v>111</v>
      </c>
      <c r="E6" s="81">
        <v>0</v>
      </c>
      <c r="F6" s="82"/>
      <c r="G6" s="81">
        <v>0</v>
      </c>
      <c r="H6" s="82"/>
      <c r="I6" s="81">
        <v>134.30000000000001</v>
      </c>
      <c r="J6" s="82"/>
      <c r="K6" s="81">
        <v>0</v>
      </c>
      <c r="L6" s="82"/>
      <c r="M6" s="81">
        <v>6476</v>
      </c>
      <c r="N6" s="82"/>
      <c r="O6" s="81">
        <v>210</v>
      </c>
      <c r="P6" s="82"/>
      <c r="Q6" s="81">
        <v>130</v>
      </c>
      <c r="R6" s="82"/>
      <c r="S6" s="81">
        <v>0</v>
      </c>
      <c r="T6" s="82"/>
      <c r="U6" s="81">
        <v>21600.560000000001</v>
      </c>
      <c r="V6" s="82"/>
      <c r="W6" s="81">
        <v>6</v>
      </c>
      <c r="X6" s="82"/>
      <c r="Y6" s="81">
        <v>2273.6999999999998</v>
      </c>
      <c r="Z6" s="82"/>
      <c r="AA6" s="81">
        <v>5430</v>
      </c>
      <c r="AB6" s="82"/>
      <c r="AC6" s="81">
        <v>81</v>
      </c>
      <c r="AD6" s="82"/>
      <c r="AE6" s="81">
        <v>90.78</v>
      </c>
      <c r="AF6" s="82"/>
      <c r="AG6" s="81">
        <v>128</v>
      </c>
      <c r="AH6" s="82"/>
      <c r="AI6" s="81">
        <v>93</v>
      </c>
      <c r="AJ6" s="82"/>
      <c r="AK6" s="81">
        <v>455.3</v>
      </c>
      <c r="AL6" s="82"/>
      <c r="AM6" s="81">
        <v>0</v>
      </c>
      <c r="AN6" s="82"/>
      <c r="AO6" s="81">
        <v>0</v>
      </c>
      <c r="AP6" s="82"/>
      <c r="AQ6" s="81">
        <v>168.48</v>
      </c>
      <c r="AR6" s="82"/>
      <c r="AS6" s="81">
        <v>930</v>
      </c>
      <c r="AT6" s="82"/>
      <c r="AU6" s="81">
        <v>390</v>
      </c>
      <c r="AV6" s="82"/>
      <c r="AW6" s="81">
        <v>0</v>
      </c>
      <c r="AX6" s="82"/>
      <c r="AY6" s="81">
        <v>2120</v>
      </c>
      <c r="AZ6" s="82"/>
      <c r="BA6" s="81">
        <v>0</v>
      </c>
      <c r="BB6" s="82"/>
      <c r="BC6" s="81">
        <v>0</v>
      </c>
      <c r="BD6" s="82"/>
      <c r="BE6" s="81">
        <v>-10</v>
      </c>
      <c r="BF6" s="82"/>
      <c r="BG6" s="81">
        <v>0</v>
      </c>
      <c r="BH6" s="82"/>
      <c r="BI6" s="81">
        <v>0</v>
      </c>
      <c r="BJ6" s="82"/>
      <c r="BK6" s="81">
        <v>300</v>
      </c>
      <c r="BL6" s="82"/>
      <c r="BM6" s="81">
        <v>5217</v>
      </c>
      <c r="BN6" s="82"/>
      <c r="BO6" s="81">
        <v>4472.5</v>
      </c>
      <c r="BP6" s="82"/>
      <c r="BQ6" s="81">
        <v>0</v>
      </c>
      <c r="BR6" s="82"/>
      <c r="BS6" s="81">
        <v>350</v>
      </c>
      <c r="BT6" s="82"/>
      <c r="BU6" s="81">
        <v>14396.75</v>
      </c>
      <c r="BV6" s="82"/>
      <c r="BW6" s="81">
        <v>0</v>
      </c>
      <c r="BX6" s="82"/>
      <c r="BY6" s="81">
        <v>10</v>
      </c>
      <c r="BZ6" s="82"/>
      <c r="CA6" s="81">
        <v>1600</v>
      </c>
      <c r="CB6" s="82"/>
      <c r="CC6" s="81">
        <v>0</v>
      </c>
      <c r="CD6" s="82"/>
      <c r="CE6" s="81">
        <v>0</v>
      </c>
      <c r="CF6" s="82"/>
      <c r="CG6" s="81">
        <v>166.4</v>
      </c>
      <c r="CH6" s="82"/>
      <c r="CI6" s="81">
        <v>65</v>
      </c>
      <c r="CJ6" s="82"/>
      <c r="CK6" s="81">
        <v>0</v>
      </c>
      <c r="CL6" s="82"/>
      <c r="CM6" s="81">
        <v>0</v>
      </c>
      <c r="CN6" s="82"/>
      <c r="CO6" s="81">
        <v>42</v>
      </c>
      <c r="CP6" s="82"/>
      <c r="CQ6" s="81">
        <v>1105.33</v>
      </c>
      <c r="CR6" s="82"/>
      <c r="CS6" s="81">
        <v>1155</v>
      </c>
      <c r="CT6" s="82"/>
      <c r="CU6" s="81">
        <v>0</v>
      </c>
      <c r="CV6" s="82"/>
      <c r="CW6" s="81">
        <v>426</v>
      </c>
      <c r="CX6" s="82"/>
      <c r="CY6" s="81">
        <v>0</v>
      </c>
      <c r="CZ6" s="82"/>
      <c r="DA6" s="81">
        <v>240</v>
      </c>
      <c r="DB6" s="82"/>
      <c r="DC6" s="81">
        <v>0</v>
      </c>
      <c r="DD6" s="82"/>
      <c r="DE6" s="81">
        <v>0</v>
      </c>
      <c r="DF6" s="82"/>
      <c r="DG6" s="81">
        <v>3433.83</v>
      </c>
      <c r="DH6" s="82"/>
      <c r="DI6" s="81">
        <v>3463.95</v>
      </c>
      <c r="DJ6" s="82"/>
      <c r="DK6" s="81">
        <v>0</v>
      </c>
      <c r="DL6" s="82"/>
      <c r="DM6" s="81">
        <v>963</v>
      </c>
      <c r="DN6" s="82"/>
      <c r="DO6" s="81">
        <v>407</v>
      </c>
      <c r="DP6" s="82"/>
      <c r="DQ6" s="81">
        <v>0</v>
      </c>
      <c r="DR6" s="82"/>
      <c r="DS6" s="81">
        <v>0</v>
      </c>
      <c r="DT6" s="82"/>
      <c r="DU6" s="81">
        <v>102.67</v>
      </c>
      <c r="DV6" s="82"/>
      <c r="DW6" s="81">
        <v>8782</v>
      </c>
      <c r="DX6" s="82"/>
      <c r="DY6" s="81">
        <v>0</v>
      </c>
      <c r="DZ6" s="82"/>
      <c r="EA6" s="81">
        <v>1335</v>
      </c>
      <c r="EB6" s="82"/>
      <c r="EC6" s="81">
        <v>1322</v>
      </c>
      <c r="ED6" s="82"/>
      <c r="EE6" s="81">
        <v>3522.6</v>
      </c>
      <c r="EF6" s="82"/>
      <c r="EG6" s="81">
        <v>0</v>
      </c>
      <c r="EH6" s="82"/>
      <c r="EI6" s="81">
        <v>93585.15</v>
      </c>
    </row>
    <row r="7" spans="1:139" x14ac:dyDescent="0.55000000000000004">
      <c r="A7" s="32"/>
      <c r="B7" s="32"/>
      <c r="C7" s="32"/>
      <c r="D7" s="32" t="s">
        <v>73</v>
      </c>
      <c r="E7" s="81">
        <v>0</v>
      </c>
      <c r="F7" s="82"/>
      <c r="G7" s="81">
        <v>0</v>
      </c>
      <c r="H7" s="82"/>
      <c r="I7" s="81">
        <v>0</v>
      </c>
      <c r="J7" s="82"/>
      <c r="K7" s="81">
        <v>0</v>
      </c>
      <c r="L7" s="82"/>
      <c r="M7" s="81">
        <v>0</v>
      </c>
      <c r="N7" s="82"/>
      <c r="O7" s="81">
        <v>0</v>
      </c>
      <c r="P7" s="82"/>
      <c r="Q7" s="81">
        <v>0</v>
      </c>
      <c r="R7" s="82"/>
      <c r="S7" s="81">
        <v>0</v>
      </c>
      <c r="T7" s="82"/>
      <c r="U7" s="81">
        <v>0</v>
      </c>
      <c r="V7" s="82"/>
      <c r="W7" s="81">
        <v>0</v>
      </c>
      <c r="X7" s="82"/>
      <c r="Y7" s="81">
        <v>0</v>
      </c>
      <c r="Z7" s="82"/>
      <c r="AA7" s="81">
        <v>0</v>
      </c>
      <c r="AB7" s="82"/>
      <c r="AC7" s="81">
        <v>0</v>
      </c>
      <c r="AD7" s="82"/>
      <c r="AE7" s="81">
        <v>0</v>
      </c>
      <c r="AF7" s="82"/>
      <c r="AG7" s="81">
        <v>0</v>
      </c>
      <c r="AH7" s="82"/>
      <c r="AI7" s="81">
        <v>0</v>
      </c>
      <c r="AJ7" s="82"/>
      <c r="AK7" s="81">
        <v>0</v>
      </c>
      <c r="AL7" s="82"/>
      <c r="AM7" s="81">
        <v>0</v>
      </c>
      <c r="AN7" s="82"/>
      <c r="AO7" s="81">
        <v>0</v>
      </c>
      <c r="AP7" s="82"/>
      <c r="AQ7" s="81">
        <v>0</v>
      </c>
      <c r="AR7" s="82"/>
      <c r="AS7" s="81">
        <v>0</v>
      </c>
      <c r="AT7" s="82"/>
      <c r="AU7" s="81">
        <v>0</v>
      </c>
      <c r="AV7" s="82"/>
      <c r="AW7" s="81">
        <v>0</v>
      </c>
      <c r="AX7" s="82"/>
      <c r="AY7" s="81">
        <v>0</v>
      </c>
      <c r="AZ7" s="82"/>
      <c r="BA7" s="81">
        <v>0</v>
      </c>
      <c r="BB7" s="82"/>
      <c r="BC7" s="81">
        <v>0</v>
      </c>
      <c r="BD7" s="82"/>
      <c r="BE7" s="81">
        <v>0</v>
      </c>
      <c r="BF7" s="82"/>
      <c r="BG7" s="81">
        <v>0</v>
      </c>
      <c r="BH7" s="82"/>
      <c r="BI7" s="81">
        <v>0</v>
      </c>
      <c r="BJ7" s="82"/>
      <c r="BK7" s="81">
        <v>0</v>
      </c>
      <c r="BL7" s="82"/>
      <c r="BM7" s="81">
        <v>0</v>
      </c>
      <c r="BN7" s="82"/>
      <c r="BO7" s="81">
        <v>0</v>
      </c>
      <c r="BP7" s="82"/>
      <c r="BQ7" s="81">
        <v>0</v>
      </c>
      <c r="BR7" s="82"/>
      <c r="BS7" s="81">
        <v>0</v>
      </c>
      <c r="BT7" s="82"/>
      <c r="BU7" s="81">
        <v>0</v>
      </c>
      <c r="BV7" s="82"/>
      <c r="BW7" s="81">
        <v>0</v>
      </c>
      <c r="BX7" s="82"/>
      <c r="BY7" s="81">
        <v>0</v>
      </c>
      <c r="BZ7" s="82"/>
      <c r="CA7" s="81">
        <v>0</v>
      </c>
      <c r="CB7" s="82"/>
      <c r="CC7" s="81">
        <v>0</v>
      </c>
      <c r="CD7" s="82"/>
      <c r="CE7" s="81">
        <v>0</v>
      </c>
      <c r="CF7" s="82"/>
      <c r="CG7" s="81">
        <v>0</v>
      </c>
      <c r="CH7" s="82"/>
      <c r="CI7" s="81">
        <v>0</v>
      </c>
      <c r="CJ7" s="82"/>
      <c r="CK7" s="81">
        <v>0</v>
      </c>
      <c r="CL7" s="82"/>
      <c r="CM7" s="81">
        <v>0</v>
      </c>
      <c r="CN7" s="82"/>
      <c r="CO7" s="81">
        <v>0</v>
      </c>
      <c r="CP7" s="82"/>
      <c r="CQ7" s="81">
        <v>0</v>
      </c>
      <c r="CR7" s="82"/>
      <c r="CS7" s="81">
        <v>0</v>
      </c>
      <c r="CT7" s="82"/>
      <c r="CU7" s="81">
        <v>0</v>
      </c>
      <c r="CV7" s="82"/>
      <c r="CW7" s="81">
        <v>0</v>
      </c>
      <c r="CX7" s="82"/>
      <c r="CY7" s="81">
        <v>3370</v>
      </c>
      <c r="CZ7" s="82"/>
      <c r="DA7" s="81">
        <v>0</v>
      </c>
      <c r="DB7" s="82"/>
      <c r="DC7" s="81">
        <v>0</v>
      </c>
      <c r="DD7" s="82"/>
      <c r="DE7" s="81">
        <v>0</v>
      </c>
      <c r="DF7" s="82"/>
      <c r="DG7" s="81">
        <v>0</v>
      </c>
      <c r="DH7" s="82"/>
      <c r="DI7" s="81">
        <v>0</v>
      </c>
      <c r="DJ7" s="82"/>
      <c r="DK7" s="81">
        <v>0</v>
      </c>
      <c r="DL7" s="82"/>
      <c r="DM7" s="81">
        <v>0</v>
      </c>
      <c r="DN7" s="82"/>
      <c r="DO7" s="81">
        <v>0</v>
      </c>
      <c r="DP7" s="82"/>
      <c r="DQ7" s="81">
        <v>0</v>
      </c>
      <c r="DR7" s="82"/>
      <c r="DS7" s="81">
        <v>0</v>
      </c>
      <c r="DT7" s="82"/>
      <c r="DU7" s="81">
        <v>0</v>
      </c>
      <c r="DV7" s="82"/>
      <c r="DW7" s="81">
        <v>0</v>
      </c>
      <c r="DX7" s="82"/>
      <c r="DY7" s="81">
        <v>0</v>
      </c>
      <c r="DZ7" s="82"/>
      <c r="EA7" s="81">
        <v>0</v>
      </c>
      <c r="EB7" s="82"/>
      <c r="EC7" s="81">
        <v>0</v>
      </c>
      <c r="ED7" s="82"/>
      <c r="EE7" s="81">
        <v>0</v>
      </c>
      <c r="EF7" s="82"/>
      <c r="EG7" s="81">
        <v>0</v>
      </c>
      <c r="EH7" s="82"/>
      <c r="EI7" s="81">
        <v>3370</v>
      </c>
    </row>
    <row r="8" spans="1:139" x14ac:dyDescent="0.55000000000000004">
      <c r="A8" s="32"/>
      <c r="B8" s="32"/>
      <c r="C8" s="32"/>
      <c r="D8" s="32" t="s">
        <v>141</v>
      </c>
      <c r="E8" s="81">
        <v>84</v>
      </c>
      <c r="F8" s="82"/>
      <c r="G8" s="81">
        <v>0</v>
      </c>
      <c r="H8" s="82"/>
      <c r="I8" s="81">
        <v>0</v>
      </c>
      <c r="J8" s="82"/>
      <c r="K8" s="81">
        <v>0</v>
      </c>
      <c r="L8" s="82"/>
      <c r="M8" s="81">
        <v>0</v>
      </c>
      <c r="N8" s="82"/>
      <c r="O8" s="81">
        <v>0</v>
      </c>
      <c r="P8" s="82"/>
      <c r="Q8" s="81">
        <v>0</v>
      </c>
      <c r="R8" s="82"/>
      <c r="S8" s="81">
        <v>0</v>
      </c>
      <c r="T8" s="82"/>
      <c r="U8" s="81">
        <v>0</v>
      </c>
      <c r="V8" s="82"/>
      <c r="W8" s="81">
        <v>0</v>
      </c>
      <c r="X8" s="82"/>
      <c r="Y8" s="81">
        <v>0</v>
      </c>
      <c r="Z8" s="82"/>
      <c r="AA8" s="81">
        <v>0</v>
      </c>
      <c r="AB8" s="82"/>
      <c r="AC8" s="81">
        <v>0</v>
      </c>
      <c r="AD8" s="82"/>
      <c r="AE8" s="81">
        <v>0</v>
      </c>
      <c r="AF8" s="82"/>
      <c r="AG8" s="81">
        <v>0</v>
      </c>
      <c r="AH8" s="82"/>
      <c r="AI8" s="81">
        <v>0</v>
      </c>
      <c r="AJ8" s="82"/>
      <c r="AK8" s="81">
        <v>0</v>
      </c>
      <c r="AL8" s="82"/>
      <c r="AM8" s="81">
        <v>0</v>
      </c>
      <c r="AN8" s="82"/>
      <c r="AO8" s="81">
        <v>0</v>
      </c>
      <c r="AP8" s="82"/>
      <c r="AQ8" s="81">
        <v>0</v>
      </c>
      <c r="AR8" s="82"/>
      <c r="AS8" s="81">
        <v>0</v>
      </c>
      <c r="AT8" s="82"/>
      <c r="AU8" s="81">
        <v>0</v>
      </c>
      <c r="AV8" s="82"/>
      <c r="AW8" s="81">
        <v>0</v>
      </c>
      <c r="AX8" s="82"/>
      <c r="AY8" s="81">
        <v>0</v>
      </c>
      <c r="AZ8" s="82"/>
      <c r="BA8" s="81">
        <v>0</v>
      </c>
      <c r="BB8" s="82"/>
      <c r="BC8" s="81">
        <v>0</v>
      </c>
      <c r="BD8" s="82"/>
      <c r="BE8" s="81">
        <v>0</v>
      </c>
      <c r="BF8" s="82"/>
      <c r="BG8" s="81">
        <v>0</v>
      </c>
      <c r="BH8" s="82"/>
      <c r="BI8" s="81">
        <v>0</v>
      </c>
      <c r="BJ8" s="82"/>
      <c r="BK8" s="81">
        <v>0</v>
      </c>
      <c r="BL8" s="82"/>
      <c r="BM8" s="81">
        <v>0</v>
      </c>
      <c r="BN8" s="82"/>
      <c r="BO8" s="81">
        <v>0</v>
      </c>
      <c r="BP8" s="82"/>
      <c r="BQ8" s="81">
        <v>0</v>
      </c>
      <c r="BR8" s="82"/>
      <c r="BS8" s="81">
        <v>0</v>
      </c>
      <c r="BT8" s="82"/>
      <c r="BU8" s="81">
        <v>0</v>
      </c>
      <c r="BV8" s="82"/>
      <c r="BW8" s="81">
        <v>0</v>
      </c>
      <c r="BX8" s="82"/>
      <c r="BY8" s="81">
        <v>0</v>
      </c>
      <c r="BZ8" s="82"/>
      <c r="CA8" s="81">
        <v>0</v>
      </c>
      <c r="CB8" s="82"/>
      <c r="CC8" s="81">
        <v>0</v>
      </c>
      <c r="CD8" s="82"/>
      <c r="CE8" s="81">
        <v>0</v>
      </c>
      <c r="CF8" s="82"/>
      <c r="CG8" s="81">
        <v>0</v>
      </c>
      <c r="CH8" s="82"/>
      <c r="CI8" s="81">
        <v>0</v>
      </c>
      <c r="CJ8" s="82"/>
      <c r="CK8" s="81">
        <v>0</v>
      </c>
      <c r="CL8" s="82"/>
      <c r="CM8" s="81">
        <v>0</v>
      </c>
      <c r="CN8" s="82"/>
      <c r="CO8" s="81">
        <v>0</v>
      </c>
      <c r="CP8" s="82"/>
      <c r="CQ8" s="81">
        <v>0</v>
      </c>
      <c r="CR8" s="82"/>
      <c r="CS8" s="81">
        <v>0</v>
      </c>
      <c r="CT8" s="82"/>
      <c r="CU8" s="81">
        <v>0</v>
      </c>
      <c r="CV8" s="82"/>
      <c r="CW8" s="81">
        <v>0</v>
      </c>
      <c r="CX8" s="82"/>
      <c r="CY8" s="81">
        <v>0</v>
      </c>
      <c r="CZ8" s="82"/>
      <c r="DA8" s="81">
        <v>0</v>
      </c>
      <c r="DB8" s="82"/>
      <c r="DC8" s="81">
        <v>0</v>
      </c>
      <c r="DD8" s="82"/>
      <c r="DE8" s="81">
        <v>0</v>
      </c>
      <c r="DF8" s="82"/>
      <c r="DG8" s="81">
        <v>0</v>
      </c>
      <c r="DH8" s="82"/>
      <c r="DI8" s="81">
        <v>0</v>
      </c>
      <c r="DJ8" s="82"/>
      <c r="DK8" s="81">
        <v>0</v>
      </c>
      <c r="DL8" s="82"/>
      <c r="DM8" s="81">
        <v>0</v>
      </c>
      <c r="DN8" s="82"/>
      <c r="DO8" s="81">
        <v>0</v>
      </c>
      <c r="DP8" s="82"/>
      <c r="DQ8" s="81">
        <v>0</v>
      </c>
      <c r="DR8" s="82"/>
      <c r="DS8" s="81">
        <v>0</v>
      </c>
      <c r="DT8" s="82"/>
      <c r="DU8" s="81">
        <v>0</v>
      </c>
      <c r="DV8" s="82"/>
      <c r="DW8" s="81">
        <v>0</v>
      </c>
      <c r="DX8" s="82"/>
      <c r="DY8" s="81">
        <v>0</v>
      </c>
      <c r="DZ8" s="82"/>
      <c r="EA8" s="81">
        <v>0</v>
      </c>
      <c r="EB8" s="82"/>
      <c r="EC8" s="81">
        <v>0</v>
      </c>
      <c r="ED8" s="82"/>
      <c r="EE8" s="81">
        <v>0</v>
      </c>
      <c r="EF8" s="82"/>
      <c r="EG8" s="81">
        <v>4985</v>
      </c>
      <c r="EH8" s="82"/>
      <c r="EI8" s="81">
        <v>5069</v>
      </c>
    </row>
    <row r="9" spans="1:139" ht="14.7" thickBot="1" x14ac:dyDescent="0.6">
      <c r="A9" s="32"/>
      <c r="B9" s="32"/>
      <c r="C9" s="32"/>
      <c r="D9" s="32" t="s">
        <v>140</v>
      </c>
      <c r="E9" s="83">
        <v>0</v>
      </c>
      <c r="F9" s="82"/>
      <c r="G9" s="83">
        <v>0</v>
      </c>
      <c r="H9" s="82"/>
      <c r="I9" s="83">
        <v>0</v>
      </c>
      <c r="J9" s="82"/>
      <c r="K9" s="83">
        <v>0</v>
      </c>
      <c r="L9" s="82"/>
      <c r="M9" s="83">
        <v>0</v>
      </c>
      <c r="N9" s="82"/>
      <c r="O9" s="83">
        <v>0</v>
      </c>
      <c r="P9" s="82"/>
      <c r="Q9" s="83">
        <v>0</v>
      </c>
      <c r="R9" s="82"/>
      <c r="S9" s="83">
        <v>0</v>
      </c>
      <c r="T9" s="82"/>
      <c r="U9" s="83">
        <v>0</v>
      </c>
      <c r="V9" s="82"/>
      <c r="W9" s="83">
        <v>0</v>
      </c>
      <c r="X9" s="82"/>
      <c r="Y9" s="83">
        <v>0</v>
      </c>
      <c r="Z9" s="82"/>
      <c r="AA9" s="83">
        <v>0</v>
      </c>
      <c r="AB9" s="82"/>
      <c r="AC9" s="83">
        <v>0</v>
      </c>
      <c r="AD9" s="82"/>
      <c r="AE9" s="83">
        <v>0</v>
      </c>
      <c r="AF9" s="82"/>
      <c r="AG9" s="83">
        <v>0</v>
      </c>
      <c r="AH9" s="82"/>
      <c r="AI9" s="83">
        <v>0</v>
      </c>
      <c r="AJ9" s="82"/>
      <c r="AK9" s="83">
        <v>0</v>
      </c>
      <c r="AL9" s="82"/>
      <c r="AM9" s="83">
        <v>0</v>
      </c>
      <c r="AN9" s="82"/>
      <c r="AO9" s="83">
        <v>0</v>
      </c>
      <c r="AP9" s="82"/>
      <c r="AQ9" s="83">
        <v>0</v>
      </c>
      <c r="AR9" s="82"/>
      <c r="AS9" s="83">
        <v>0</v>
      </c>
      <c r="AT9" s="82"/>
      <c r="AU9" s="83">
        <v>0</v>
      </c>
      <c r="AV9" s="82"/>
      <c r="AW9" s="83">
        <v>0</v>
      </c>
      <c r="AX9" s="82"/>
      <c r="AY9" s="83">
        <v>0</v>
      </c>
      <c r="AZ9" s="82"/>
      <c r="BA9" s="83">
        <v>0</v>
      </c>
      <c r="BB9" s="82"/>
      <c r="BC9" s="83">
        <v>0</v>
      </c>
      <c r="BD9" s="82"/>
      <c r="BE9" s="83">
        <v>0</v>
      </c>
      <c r="BF9" s="82"/>
      <c r="BG9" s="83">
        <v>861</v>
      </c>
      <c r="BH9" s="82"/>
      <c r="BI9" s="83">
        <v>610</v>
      </c>
      <c r="BJ9" s="82"/>
      <c r="BK9" s="83">
        <v>0</v>
      </c>
      <c r="BL9" s="82"/>
      <c r="BM9" s="83">
        <v>0</v>
      </c>
      <c r="BN9" s="82"/>
      <c r="BO9" s="83">
        <v>0</v>
      </c>
      <c r="BP9" s="82"/>
      <c r="BQ9" s="83">
        <v>0</v>
      </c>
      <c r="BR9" s="82"/>
      <c r="BS9" s="83">
        <v>0</v>
      </c>
      <c r="BT9" s="82"/>
      <c r="BU9" s="83">
        <v>0</v>
      </c>
      <c r="BV9" s="82"/>
      <c r="BW9" s="83">
        <v>0</v>
      </c>
      <c r="BX9" s="82"/>
      <c r="BY9" s="83">
        <v>0</v>
      </c>
      <c r="BZ9" s="82"/>
      <c r="CA9" s="83">
        <v>0</v>
      </c>
      <c r="CB9" s="82"/>
      <c r="CC9" s="83">
        <v>0</v>
      </c>
      <c r="CD9" s="82"/>
      <c r="CE9" s="83">
        <v>0</v>
      </c>
      <c r="CF9" s="82"/>
      <c r="CG9" s="83">
        <v>0</v>
      </c>
      <c r="CH9" s="82"/>
      <c r="CI9" s="83">
        <v>0</v>
      </c>
      <c r="CJ9" s="82"/>
      <c r="CK9" s="83">
        <v>295</v>
      </c>
      <c r="CL9" s="82"/>
      <c r="CM9" s="83">
        <v>0</v>
      </c>
      <c r="CN9" s="82"/>
      <c r="CO9" s="83">
        <v>0</v>
      </c>
      <c r="CP9" s="82"/>
      <c r="CQ9" s="83">
        <v>0</v>
      </c>
      <c r="CR9" s="82"/>
      <c r="CS9" s="83">
        <v>0</v>
      </c>
      <c r="CT9" s="82"/>
      <c r="CU9" s="83">
        <v>0</v>
      </c>
      <c r="CV9" s="82"/>
      <c r="CW9" s="83">
        <v>0</v>
      </c>
      <c r="CX9" s="82"/>
      <c r="CY9" s="83">
        <v>0</v>
      </c>
      <c r="CZ9" s="82"/>
      <c r="DA9" s="83">
        <v>0</v>
      </c>
      <c r="DB9" s="82"/>
      <c r="DC9" s="83">
        <v>659.25</v>
      </c>
      <c r="DD9" s="82"/>
      <c r="DE9" s="83">
        <v>0</v>
      </c>
      <c r="DF9" s="82"/>
      <c r="DG9" s="83">
        <v>0</v>
      </c>
      <c r="DH9" s="82"/>
      <c r="DI9" s="83">
        <v>0</v>
      </c>
      <c r="DJ9" s="82"/>
      <c r="DK9" s="83">
        <v>0</v>
      </c>
      <c r="DL9" s="82"/>
      <c r="DM9" s="83">
        <v>0</v>
      </c>
      <c r="DN9" s="82"/>
      <c r="DO9" s="83">
        <v>0</v>
      </c>
      <c r="DP9" s="82"/>
      <c r="DQ9" s="83">
        <v>0</v>
      </c>
      <c r="DR9" s="82"/>
      <c r="DS9" s="83">
        <v>0</v>
      </c>
      <c r="DT9" s="82"/>
      <c r="DU9" s="83">
        <v>0</v>
      </c>
      <c r="DV9" s="82"/>
      <c r="DW9" s="83">
        <v>0</v>
      </c>
      <c r="DX9" s="82"/>
      <c r="DY9" s="83">
        <v>0</v>
      </c>
      <c r="DZ9" s="82"/>
      <c r="EA9" s="83">
        <v>0</v>
      </c>
      <c r="EB9" s="82"/>
      <c r="EC9" s="83">
        <v>0</v>
      </c>
      <c r="ED9" s="82"/>
      <c r="EE9" s="83">
        <v>0</v>
      </c>
      <c r="EF9" s="82"/>
      <c r="EG9" s="83">
        <v>0</v>
      </c>
      <c r="EH9" s="82"/>
      <c r="EI9" s="83">
        <v>2425.25</v>
      </c>
    </row>
    <row r="10" spans="1:139" ht="14.7" thickBot="1" x14ac:dyDescent="0.6">
      <c r="A10" s="32"/>
      <c r="B10" s="32"/>
      <c r="C10" s="32" t="s">
        <v>139</v>
      </c>
      <c r="D10" s="32"/>
      <c r="E10" s="84">
        <v>84</v>
      </c>
      <c r="F10" s="82"/>
      <c r="G10" s="84">
        <v>0</v>
      </c>
      <c r="H10" s="82"/>
      <c r="I10" s="84">
        <v>134.30000000000001</v>
      </c>
      <c r="J10" s="82"/>
      <c r="K10" s="84">
        <v>0</v>
      </c>
      <c r="L10" s="82"/>
      <c r="M10" s="84">
        <v>6476</v>
      </c>
      <c r="N10" s="82"/>
      <c r="O10" s="84">
        <v>210</v>
      </c>
      <c r="P10" s="82"/>
      <c r="Q10" s="84">
        <v>130</v>
      </c>
      <c r="R10" s="82"/>
      <c r="S10" s="84">
        <v>0</v>
      </c>
      <c r="T10" s="82"/>
      <c r="U10" s="84">
        <v>21600.560000000001</v>
      </c>
      <c r="V10" s="82"/>
      <c r="W10" s="84">
        <v>6</v>
      </c>
      <c r="X10" s="82"/>
      <c r="Y10" s="84">
        <v>2273.6999999999998</v>
      </c>
      <c r="Z10" s="82"/>
      <c r="AA10" s="84">
        <v>5430</v>
      </c>
      <c r="AB10" s="82"/>
      <c r="AC10" s="84">
        <v>81</v>
      </c>
      <c r="AD10" s="82"/>
      <c r="AE10" s="84">
        <v>90.78</v>
      </c>
      <c r="AF10" s="82"/>
      <c r="AG10" s="84">
        <v>128</v>
      </c>
      <c r="AH10" s="82"/>
      <c r="AI10" s="84">
        <v>93</v>
      </c>
      <c r="AJ10" s="82"/>
      <c r="AK10" s="84">
        <v>455.3</v>
      </c>
      <c r="AL10" s="82"/>
      <c r="AM10" s="84">
        <v>0</v>
      </c>
      <c r="AN10" s="82"/>
      <c r="AO10" s="84">
        <v>0</v>
      </c>
      <c r="AP10" s="82"/>
      <c r="AQ10" s="84">
        <v>168.48</v>
      </c>
      <c r="AR10" s="82"/>
      <c r="AS10" s="84">
        <v>930</v>
      </c>
      <c r="AT10" s="82"/>
      <c r="AU10" s="84">
        <v>390</v>
      </c>
      <c r="AV10" s="82"/>
      <c r="AW10" s="84">
        <v>0</v>
      </c>
      <c r="AX10" s="82"/>
      <c r="AY10" s="84">
        <v>2120</v>
      </c>
      <c r="AZ10" s="82"/>
      <c r="BA10" s="84">
        <v>203.47</v>
      </c>
      <c r="BB10" s="82"/>
      <c r="BC10" s="84">
        <v>0</v>
      </c>
      <c r="BD10" s="82"/>
      <c r="BE10" s="84">
        <v>-10</v>
      </c>
      <c r="BF10" s="82"/>
      <c r="BG10" s="84">
        <v>861</v>
      </c>
      <c r="BH10" s="82"/>
      <c r="BI10" s="84">
        <v>610</v>
      </c>
      <c r="BJ10" s="82"/>
      <c r="BK10" s="84">
        <v>300</v>
      </c>
      <c r="BL10" s="82"/>
      <c r="BM10" s="84">
        <v>5217</v>
      </c>
      <c r="BN10" s="82"/>
      <c r="BO10" s="84">
        <v>4472.5</v>
      </c>
      <c r="BP10" s="82"/>
      <c r="BQ10" s="84">
        <v>0</v>
      </c>
      <c r="BR10" s="82"/>
      <c r="BS10" s="84">
        <v>350</v>
      </c>
      <c r="BT10" s="82"/>
      <c r="BU10" s="84">
        <v>14396.75</v>
      </c>
      <c r="BV10" s="82"/>
      <c r="BW10" s="84">
        <v>0</v>
      </c>
      <c r="BX10" s="82"/>
      <c r="BY10" s="84">
        <v>10</v>
      </c>
      <c r="BZ10" s="82"/>
      <c r="CA10" s="84">
        <v>1600</v>
      </c>
      <c r="CB10" s="82"/>
      <c r="CC10" s="84">
        <v>0</v>
      </c>
      <c r="CD10" s="82"/>
      <c r="CE10" s="84">
        <v>0</v>
      </c>
      <c r="CF10" s="82"/>
      <c r="CG10" s="84">
        <v>166.4</v>
      </c>
      <c r="CH10" s="82"/>
      <c r="CI10" s="84">
        <v>65</v>
      </c>
      <c r="CJ10" s="82"/>
      <c r="CK10" s="84">
        <v>295</v>
      </c>
      <c r="CL10" s="82"/>
      <c r="CM10" s="84">
        <v>0</v>
      </c>
      <c r="CN10" s="82"/>
      <c r="CO10" s="84">
        <v>42</v>
      </c>
      <c r="CP10" s="82"/>
      <c r="CQ10" s="84">
        <v>1105.33</v>
      </c>
      <c r="CR10" s="82"/>
      <c r="CS10" s="84">
        <v>1155</v>
      </c>
      <c r="CT10" s="82"/>
      <c r="CU10" s="84">
        <v>0</v>
      </c>
      <c r="CV10" s="82"/>
      <c r="CW10" s="84">
        <v>426</v>
      </c>
      <c r="CX10" s="82"/>
      <c r="CY10" s="84">
        <v>3370</v>
      </c>
      <c r="CZ10" s="82"/>
      <c r="DA10" s="84">
        <v>240</v>
      </c>
      <c r="DB10" s="82"/>
      <c r="DC10" s="84">
        <v>659.25</v>
      </c>
      <c r="DD10" s="82"/>
      <c r="DE10" s="84">
        <v>0</v>
      </c>
      <c r="DF10" s="82"/>
      <c r="DG10" s="84">
        <v>3433.83</v>
      </c>
      <c r="DH10" s="82"/>
      <c r="DI10" s="84">
        <v>3463.95</v>
      </c>
      <c r="DJ10" s="82"/>
      <c r="DK10" s="84">
        <v>0</v>
      </c>
      <c r="DL10" s="82"/>
      <c r="DM10" s="84">
        <v>963</v>
      </c>
      <c r="DN10" s="82"/>
      <c r="DO10" s="84">
        <v>407</v>
      </c>
      <c r="DP10" s="82"/>
      <c r="DQ10" s="84">
        <v>0</v>
      </c>
      <c r="DR10" s="82"/>
      <c r="DS10" s="84">
        <v>0</v>
      </c>
      <c r="DT10" s="82"/>
      <c r="DU10" s="84">
        <v>102.67</v>
      </c>
      <c r="DV10" s="82"/>
      <c r="DW10" s="84">
        <v>8782</v>
      </c>
      <c r="DX10" s="82"/>
      <c r="DY10" s="84">
        <v>0</v>
      </c>
      <c r="DZ10" s="82"/>
      <c r="EA10" s="84">
        <v>1335</v>
      </c>
      <c r="EB10" s="82"/>
      <c r="EC10" s="84">
        <v>1322</v>
      </c>
      <c r="ED10" s="82"/>
      <c r="EE10" s="84">
        <v>3522.6</v>
      </c>
      <c r="EF10" s="82"/>
      <c r="EG10" s="84">
        <v>4985</v>
      </c>
      <c r="EH10" s="82"/>
      <c r="EI10" s="84">
        <v>104652.87</v>
      </c>
    </row>
    <row r="11" spans="1:139" x14ac:dyDescent="0.55000000000000004">
      <c r="A11" s="32"/>
      <c r="B11" s="32" t="s">
        <v>138</v>
      </c>
      <c r="C11" s="32"/>
      <c r="D11" s="32"/>
      <c r="E11" s="81">
        <v>84</v>
      </c>
      <c r="F11" s="82"/>
      <c r="G11" s="81">
        <v>0</v>
      </c>
      <c r="H11" s="82"/>
      <c r="I11" s="81">
        <v>134.30000000000001</v>
      </c>
      <c r="J11" s="82"/>
      <c r="K11" s="81">
        <v>0</v>
      </c>
      <c r="L11" s="82"/>
      <c r="M11" s="81">
        <v>6476</v>
      </c>
      <c r="N11" s="82"/>
      <c r="O11" s="81">
        <v>210</v>
      </c>
      <c r="P11" s="82"/>
      <c r="Q11" s="81">
        <v>130</v>
      </c>
      <c r="R11" s="82"/>
      <c r="S11" s="81">
        <v>0</v>
      </c>
      <c r="T11" s="82"/>
      <c r="U11" s="81">
        <v>21600.560000000001</v>
      </c>
      <c r="V11" s="82"/>
      <c r="W11" s="81">
        <v>6</v>
      </c>
      <c r="X11" s="82"/>
      <c r="Y11" s="81">
        <v>2273.6999999999998</v>
      </c>
      <c r="Z11" s="82"/>
      <c r="AA11" s="81">
        <v>5430</v>
      </c>
      <c r="AB11" s="82"/>
      <c r="AC11" s="81">
        <v>81</v>
      </c>
      <c r="AD11" s="82"/>
      <c r="AE11" s="81">
        <v>90.78</v>
      </c>
      <c r="AF11" s="82"/>
      <c r="AG11" s="81">
        <v>128</v>
      </c>
      <c r="AH11" s="82"/>
      <c r="AI11" s="81">
        <v>93</v>
      </c>
      <c r="AJ11" s="82"/>
      <c r="AK11" s="81">
        <v>455.3</v>
      </c>
      <c r="AL11" s="82"/>
      <c r="AM11" s="81">
        <v>0</v>
      </c>
      <c r="AN11" s="82"/>
      <c r="AO11" s="81">
        <v>0</v>
      </c>
      <c r="AP11" s="82"/>
      <c r="AQ11" s="81">
        <v>168.48</v>
      </c>
      <c r="AR11" s="82"/>
      <c r="AS11" s="81">
        <v>930</v>
      </c>
      <c r="AT11" s="82"/>
      <c r="AU11" s="81">
        <v>390</v>
      </c>
      <c r="AV11" s="82"/>
      <c r="AW11" s="81">
        <v>0</v>
      </c>
      <c r="AX11" s="82"/>
      <c r="AY11" s="81">
        <v>2120</v>
      </c>
      <c r="AZ11" s="82"/>
      <c r="BA11" s="81">
        <v>203.47</v>
      </c>
      <c r="BB11" s="82"/>
      <c r="BC11" s="81">
        <v>0</v>
      </c>
      <c r="BD11" s="82"/>
      <c r="BE11" s="81">
        <v>-10</v>
      </c>
      <c r="BF11" s="82"/>
      <c r="BG11" s="81">
        <v>861</v>
      </c>
      <c r="BH11" s="82"/>
      <c r="BI11" s="81">
        <v>610</v>
      </c>
      <c r="BJ11" s="82"/>
      <c r="BK11" s="81">
        <v>300</v>
      </c>
      <c r="BL11" s="82"/>
      <c r="BM11" s="81">
        <v>5217</v>
      </c>
      <c r="BN11" s="82"/>
      <c r="BO11" s="81">
        <v>4472.5</v>
      </c>
      <c r="BP11" s="82"/>
      <c r="BQ11" s="81">
        <v>0</v>
      </c>
      <c r="BR11" s="82"/>
      <c r="BS11" s="81">
        <v>350</v>
      </c>
      <c r="BT11" s="82"/>
      <c r="BU11" s="81">
        <v>14396.75</v>
      </c>
      <c r="BV11" s="82"/>
      <c r="BW11" s="81">
        <v>0</v>
      </c>
      <c r="BX11" s="82"/>
      <c r="BY11" s="81">
        <v>10</v>
      </c>
      <c r="BZ11" s="82"/>
      <c r="CA11" s="81">
        <v>1600</v>
      </c>
      <c r="CB11" s="82"/>
      <c r="CC11" s="81">
        <v>0</v>
      </c>
      <c r="CD11" s="82"/>
      <c r="CE11" s="81">
        <v>0</v>
      </c>
      <c r="CF11" s="82"/>
      <c r="CG11" s="81">
        <v>166.4</v>
      </c>
      <c r="CH11" s="82"/>
      <c r="CI11" s="81">
        <v>65</v>
      </c>
      <c r="CJ11" s="82"/>
      <c r="CK11" s="81">
        <v>295</v>
      </c>
      <c r="CL11" s="82"/>
      <c r="CM11" s="81">
        <v>0</v>
      </c>
      <c r="CN11" s="82"/>
      <c r="CO11" s="81">
        <v>42</v>
      </c>
      <c r="CP11" s="82"/>
      <c r="CQ11" s="81">
        <v>1105.33</v>
      </c>
      <c r="CR11" s="82"/>
      <c r="CS11" s="81">
        <v>1155</v>
      </c>
      <c r="CT11" s="82"/>
      <c r="CU11" s="81">
        <v>0</v>
      </c>
      <c r="CV11" s="82"/>
      <c r="CW11" s="81">
        <v>426</v>
      </c>
      <c r="CX11" s="82"/>
      <c r="CY11" s="81">
        <v>3370</v>
      </c>
      <c r="CZ11" s="82"/>
      <c r="DA11" s="81">
        <v>240</v>
      </c>
      <c r="DB11" s="82"/>
      <c r="DC11" s="81">
        <v>659.25</v>
      </c>
      <c r="DD11" s="82"/>
      <c r="DE11" s="81">
        <v>0</v>
      </c>
      <c r="DF11" s="82"/>
      <c r="DG11" s="81">
        <v>3433.83</v>
      </c>
      <c r="DH11" s="82"/>
      <c r="DI11" s="81">
        <v>3463.95</v>
      </c>
      <c r="DJ11" s="82"/>
      <c r="DK11" s="81">
        <v>0</v>
      </c>
      <c r="DL11" s="82"/>
      <c r="DM11" s="81">
        <v>963</v>
      </c>
      <c r="DN11" s="82"/>
      <c r="DO11" s="81">
        <v>407</v>
      </c>
      <c r="DP11" s="82"/>
      <c r="DQ11" s="81">
        <v>0</v>
      </c>
      <c r="DR11" s="82"/>
      <c r="DS11" s="81">
        <v>0</v>
      </c>
      <c r="DT11" s="82"/>
      <c r="DU11" s="81">
        <v>102.67</v>
      </c>
      <c r="DV11" s="82"/>
      <c r="DW11" s="81">
        <v>8782</v>
      </c>
      <c r="DX11" s="82"/>
      <c r="DY11" s="81">
        <v>0</v>
      </c>
      <c r="DZ11" s="82"/>
      <c r="EA11" s="81">
        <v>1335</v>
      </c>
      <c r="EB11" s="82"/>
      <c r="EC11" s="81">
        <v>1322</v>
      </c>
      <c r="ED11" s="82"/>
      <c r="EE11" s="81">
        <v>3522.6</v>
      </c>
      <c r="EF11" s="82"/>
      <c r="EG11" s="81">
        <v>4985</v>
      </c>
      <c r="EH11" s="82"/>
      <c r="EI11" s="81">
        <v>104652.87</v>
      </c>
    </row>
    <row r="12" spans="1:139" x14ac:dyDescent="0.55000000000000004">
      <c r="A12" s="32"/>
      <c r="B12" s="32"/>
      <c r="C12" s="32" t="s">
        <v>104</v>
      </c>
      <c r="D12" s="32"/>
      <c r="E12" s="81"/>
      <c r="F12" s="82"/>
      <c r="G12" s="81"/>
      <c r="H12" s="82"/>
      <c r="I12" s="81"/>
      <c r="J12" s="82"/>
      <c r="K12" s="81"/>
      <c r="L12" s="82"/>
      <c r="M12" s="81"/>
      <c r="N12" s="82"/>
      <c r="O12" s="81"/>
      <c r="P12" s="82"/>
      <c r="Q12" s="81"/>
      <c r="R12" s="82"/>
      <c r="S12" s="81"/>
      <c r="T12" s="82"/>
      <c r="U12" s="81"/>
      <c r="V12" s="82"/>
      <c r="W12" s="81"/>
      <c r="X12" s="82"/>
      <c r="Y12" s="81"/>
      <c r="Z12" s="82"/>
      <c r="AA12" s="81"/>
      <c r="AB12" s="82"/>
      <c r="AC12" s="81"/>
      <c r="AD12" s="82"/>
      <c r="AE12" s="81"/>
      <c r="AF12" s="82"/>
      <c r="AG12" s="81"/>
      <c r="AH12" s="82"/>
      <c r="AI12" s="81"/>
      <c r="AJ12" s="82"/>
      <c r="AK12" s="81"/>
      <c r="AL12" s="82"/>
      <c r="AM12" s="81"/>
      <c r="AN12" s="82"/>
      <c r="AO12" s="81"/>
      <c r="AP12" s="82"/>
      <c r="AQ12" s="81"/>
      <c r="AR12" s="82"/>
      <c r="AS12" s="81"/>
      <c r="AT12" s="82"/>
      <c r="AU12" s="81"/>
      <c r="AV12" s="82"/>
      <c r="AW12" s="81"/>
      <c r="AX12" s="82"/>
      <c r="AY12" s="81"/>
      <c r="AZ12" s="82"/>
      <c r="BA12" s="81"/>
      <c r="BB12" s="82"/>
      <c r="BC12" s="81"/>
      <c r="BD12" s="82"/>
      <c r="BE12" s="81"/>
      <c r="BF12" s="82"/>
      <c r="BG12" s="81"/>
      <c r="BH12" s="82"/>
      <c r="BI12" s="81"/>
      <c r="BJ12" s="82"/>
      <c r="BK12" s="81"/>
      <c r="BL12" s="82"/>
      <c r="BM12" s="81"/>
      <c r="BN12" s="82"/>
      <c r="BO12" s="81"/>
      <c r="BP12" s="82"/>
      <c r="BQ12" s="81"/>
      <c r="BR12" s="82"/>
      <c r="BS12" s="81"/>
      <c r="BT12" s="82"/>
      <c r="BU12" s="81"/>
      <c r="BV12" s="82"/>
      <c r="BW12" s="81"/>
      <c r="BX12" s="82"/>
      <c r="BY12" s="81"/>
      <c r="BZ12" s="82"/>
      <c r="CA12" s="81"/>
      <c r="CB12" s="82"/>
      <c r="CC12" s="81"/>
      <c r="CD12" s="82"/>
      <c r="CE12" s="81"/>
      <c r="CF12" s="82"/>
      <c r="CG12" s="81"/>
      <c r="CH12" s="82"/>
      <c r="CI12" s="81"/>
      <c r="CJ12" s="82"/>
      <c r="CK12" s="81"/>
      <c r="CL12" s="82"/>
      <c r="CM12" s="81"/>
      <c r="CN12" s="82"/>
      <c r="CO12" s="81"/>
      <c r="CP12" s="82"/>
      <c r="CQ12" s="81"/>
      <c r="CR12" s="82"/>
      <c r="CS12" s="81"/>
      <c r="CT12" s="82"/>
      <c r="CU12" s="81"/>
      <c r="CV12" s="82"/>
      <c r="CW12" s="81"/>
      <c r="CX12" s="82"/>
      <c r="CY12" s="81"/>
      <c r="CZ12" s="82"/>
      <c r="DA12" s="81"/>
      <c r="DB12" s="82"/>
      <c r="DC12" s="81"/>
      <c r="DD12" s="82"/>
      <c r="DE12" s="81"/>
      <c r="DF12" s="82"/>
      <c r="DG12" s="81"/>
      <c r="DH12" s="82"/>
      <c r="DI12" s="81"/>
      <c r="DJ12" s="82"/>
      <c r="DK12" s="81"/>
      <c r="DL12" s="82"/>
      <c r="DM12" s="81"/>
      <c r="DN12" s="82"/>
      <c r="DO12" s="81"/>
      <c r="DP12" s="82"/>
      <c r="DQ12" s="81"/>
      <c r="DR12" s="82"/>
      <c r="DS12" s="81"/>
      <c r="DT12" s="82"/>
      <c r="DU12" s="81"/>
      <c r="DV12" s="82"/>
      <c r="DW12" s="81"/>
      <c r="DX12" s="82"/>
      <c r="DY12" s="81"/>
      <c r="DZ12" s="82"/>
      <c r="EA12" s="81"/>
      <c r="EB12" s="82"/>
      <c r="EC12" s="81"/>
      <c r="ED12" s="82"/>
      <c r="EE12" s="81"/>
      <c r="EF12" s="82"/>
      <c r="EG12" s="81"/>
      <c r="EH12" s="82"/>
      <c r="EI12" s="81"/>
    </row>
    <row r="13" spans="1:139" x14ac:dyDescent="0.55000000000000004">
      <c r="A13" s="32"/>
      <c r="B13" s="32"/>
      <c r="C13" s="32"/>
      <c r="D13" s="32" t="s">
        <v>137</v>
      </c>
      <c r="E13" s="81">
        <v>0</v>
      </c>
      <c r="F13" s="82"/>
      <c r="G13" s="81">
        <v>0</v>
      </c>
      <c r="H13" s="82"/>
      <c r="I13" s="81">
        <v>0</v>
      </c>
      <c r="J13" s="82"/>
      <c r="K13" s="81">
        <v>0</v>
      </c>
      <c r="L13" s="82"/>
      <c r="M13" s="81">
        <v>0</v>
      </c>
      <c r="N13" s="82"/>
      <c r="O13" s="81">
        <v>0</v>
      </c>
      <c r="P13" s="82"/>
      <c r="Q13" s="81">
        <v>0</v>
      </c>
      <c r="R13" s="82"/>
      <c r="S13" s="81">
        <v>0</v>
      </c>
      <c r="T13" s="82"/>
      <c r="U13" s="81">
        <v>0</v>
      </c>
      <c r="V13" s="82"/>
      <c r="W13" s="81">
        <v>0</v>
      </c>
      <c r="X13" s="82"/>
      <c r="Y13" s="81">
        <v>0</v>
      </c>
      <c r="Z13" s="82"/>
      <c r="AA13" s="81">
        <v>0</v>
      </c>
      <c r="AB13" s="82"/>
      <c r="AC13" s="81">
        <v>0</v>
      </c>
      <c r="AD13" s="82"/>
      <c r="AE13" s="81">
        <v>0</v>
      </c>
      <c r="AF13" s="82"/>
      <c r="AG13" s="81">
        <v>0</v>
      </c>
      <c r="AH13" s="82"/>
      <c r="AI13" s="81">
        <v>0</v>
      </c>
      <c r="AJ13" s="82"/>
      <c r="AK13" s="81">
        <v>0</v>
      </c>
      <c r="AL13" s="82"/>
      <c r="AM13" s="81">
        <v>0</v>
      </c>
      <c r="AN13" s="82"/>
      <c r="AO13" s="81">
        <v>0</v>
      </c>
      <c r="AP13" s="82"/>
      <c r="AQ13" s="81">
        <v>0</v>
      </c>
      <c r="AR13" s="82"/>
      <c r="AS13" s="81">
        <v>0</v>
      </c>
      <c r="AT13" s="82"/>
      <c r="AU13" s="81">
        <v>0</v>
      </c>
      <c r="AV13" s="82"/>
      <c r="AW13" s="81">
        <v>0</v>
      </c>
      <c r="AX13" s="82"/>
      <c r="AY13" s="81">
        <v>0</v>
      </c>
      <c r="AZ13" s="82"/>
      <c r="BA13" s="81">
        <v>0</v>
      </c>
      <c r="BB13" s="82"/>
      <c r="BC13" s="81">
        <v>1666.24</v>
      </c>
      <c r="BD13" s="82"/>
      <c r="BE13" s="81">
        <v>0</v>
      </c>
      <c r="BF13" s="82"/>
      <c r="BG13" s="81">
        <v>0</v>
      </c>
      <c r="BH13" s="82"/>
      <c r="BI13" s="81">
        <v>0</v>
      </c>
      <c r="BJ13" s="82"/>
      <c r="BK13" s="81">
        <v>0</v>
      </c>
      <c r="BL13" s="82"/>
      <c r="BM13" s="81">
        <v>0</v>
      </c>
      <c r="BN13" s="82"/>
      <c r="BO13" s="81">
        <v>0</v>
      </c>
      <c r="BP13" s="82"/>
      <c r="BQ13" s="81">
        <v>0</v>
      </c>
      <c r="BR13" s="82"/>
      <c r="BS13" s="81">
        <v>0</v>
      </c>
      <c r="BT13" s="82"/>
      <c r="BU13" s="81">
        <v>0</v>
      </c>
      <c r="BV13" s="82"/>
      <c r="BW13" s="81">
        <v>0</v>
      </c>
      <c r="BX13" s="82"/>
      <c r="BY13" s="81">
        <v>0</v>
      </c>
      <c r="BZ13" s="82"/>
      <c r="CA13" s="81">
        <v>0</v>
      </c>
      <c r="CB13" s="82"/>
      <c r="CC13" s="81">
        <v>0</v>
      </c>
      <c r="CD13" s="82"/>
      <c r="CE13" s="81">
        <v>0</v>
      </c>
      <c r="CF13" s="82"/>
      <c r="CG13" s="81">
        <v>0</v>
      </c>
      <c r="CH13" s="82"/>
      <c r="CI13" s="81">
        <v>0</v>
      </c>
      <c r="CJ13" s="82"/>
      <c r="CK13" s="81">
        <v>0</v>
      </c>
      <c r="CL13" s="82"/>
      <c r="CM13" s="81">
        <v>0</v>
      </c>
      <c r="CN13" s="82"/>
      <c r="CO13" s="81">
        <v>0</v>
      </c>
      <c r="CP13" s="82"/>
      <c r="CQ13" s="81">
        <v>0</v>
      </c>
      <c r="CR13" s="82"/>
      <c r="CS13" s="81">
        <v>0</v>
      </c>
      <c r="CT13" s="82"/>
      <c r="CU13" s="81">
        <v>0</v>
      </c>
      <c r="CV13" s="82"/>
      <c r="CW13" s="81">
        <v>0</v>
      </c>
      <c r="CX13" s="82"/>
      <c r="CY13" s="81">
        <v>0</v>
      </c>
      <c r="CZ13" s="82"/>
      <c r="DA13" s="81">
        <v>0</v>
      </c>
      <c r="DB13" s="82"/>
      <c r="DC13" s="81">
        <v>0</v>
      </c>
      <c r="DD13" s="82"/>
      <c r="DE13" s="81">
        <v>1000</v>
      </c>
      <c r="DF13" s="82"/>
      <c r="DG13" s="81">
        <v>0</v>
      </c>
      <c r="DH13" s="82"/>
      <c r="DI13" s="81">
        <v>0</v>
      </c>
      <c r="DJ13" s="82"/>
      <c r="DK13" s="81">
        <v>0</v>
      </c>
      <c r="DL13" s="82"/>
      <c r="DM13" s="81">
        <v>0</v>
      </c>
      <c r="DN13" s="82"/>
      <c r="DO13" s="81">
        <v>0</v>
      </c>
      <c r="DP13" s="82"/>
      <c r="DQ13" s="81">
        <v>0</v>
      </c>
      <c r="DR13" s="82"/>
      <c r="DS13" s="81">
        <v>0</v>
      </c>
      <c r="DT13" s="82"/>
      <c r="DU13" s="81">
        <v>0</v>
      </c>
      <c r="DV13" s="82"/>
      <c r="DW13" s="81">
        <v>0</v>
      </c>
      <c r="DX13" s="82"/>
      <c r="DY13" s="81">
        <v>0</v>
      </c>
      <c r="DZ13" s="82"/>
      <c r="EA13" s="81">
        <v>0</v>
      </c>
      <c r="EB13" s="82"/>
      <c r="EC13" s="81">
        <v>0</v>
      </c>
      <c r="ED13" s="82"/>
      <c r="EE13" s="81">
        <v>0</v>
      </c>
      <c r="EF13" s="82"/>
      <c r="EG13" s="81">
        <v>0</v>
      </c>
      <c r="EH13" s="82"/>
      <c r="EI13" s="81">
        <v>2666.24</v>
      </c>
    </row>
    <row r="14" spans="1:139" x14ac:dyDescent="0.55000000000000004">
      <c r="A14" s="32"/>
      <c r="B14" s="32"/>
      <c r="C14" s="32"/>
      <c r="D14" s="32" t="s">
        <v>136</v>
      </c>
      <c r="E14" s="81">
        <v>0</v>
      </c>
      <c r="F14" s="82"/>
      <c r="G14" s="81">
        <v>0</v>
      </c>
      <c r="H14" s="82"/>
      <c r="I14" s="81">
        <v>0</v>
      </c>
      <c r="J14" s="82"/>
      <c r="K14" s="81">
        <v>0</v>
      </c>
      <c r="L14" s="82"/>
      <c r="M14" s="81">
        <v>3573.87</v>
      </c>
      <c r="N14" s="82"/>
      <c r="O14" s="81">
        <v>0</v>
      </c>
      <c r="P14" s="82"/>
      <c r="Q14" s="81">
        <v>435</v>
      </c>
      <c r="R14" s="82"/>
      <c r="S14" s="81">
        <v>0</v>
      </c>
      <c r="T14" s="82"/>
      <c r="U14" s="81">
        <v>21604.83</v>
      </c>
      <c r="V14" s="82"/>
      <c r="W14" s="81">
        <v>0</v>
      </c>
      <c r="X14" s="82"/>
      <c r="Y14" s="81">
        <v>0</v>
      </c>
      <c r="Z14" s="82"/>
      <c r="AA14" s="81">
        <v>3175.66</v>
      </c>
      <c r="AB14" s="82"/>
      <c r="AC14" s="81">
        <v>0</v>
      </c>
      <c r="AD14" s="82"/>
      <c r="AE14" s="81">
        <v>0</v>
      </c>
      <c r="AF14" s="82"/>
      <c r="AG14" s="81">
        <v>0</v>
      </c>
      <c r="AH14" s="82"/>
      <c r="AI14" s="81">
        <v>30.99</v>
      </c>
      <c r="AJ14" s="82"/>
      <c r="AK14" s="81">
        <v>138.05000000000001</v>
      </c>
      <c r="AL14" s="82"/>
      <c r="AM14" s="81">
        <v>0</v>
      </c>
      <c r="AN14" s="82"/>
      <c r="AO14" s="81">
        <v>0</v>
      </c>
      <c r="AP14" s="82"/>
      <c r="AQ14" s="81">
        <v>0</v>
      </c>
      <c r="AR14" s="82"/>
      <c r="AS14" s="81">
        <v>668</v>
      </c>
      <c r="AT14" s="82"/>
      <c r="AU14" s="81">
        <v>0</v>
      </c>
      <c r="AV14" s="82"/>
      <c r="AW14" s="81">
        <v>0</v>
      </c>
      <c r="AX14" s="82"/>
      <c r="AY14" s="81">
        <v>920</v>
      </c>
      <c r="AZ14" s="82"/>
      <c r="BA14" s="81">
        <v>0</v>
      </c>
      <c r="BB14" s="82"/>
      <c r="BC14" s="81">
        <v>0</v>
      </c>
      <c r="BD14" s="82"/>
      <c r="BE14" s="81">
        <v>183.18</v>
      </c>
      <c r="BF14" s="82"/>
      <c r="BG14" s="81">
        <v>0</v>
      </c>
      <c r="BH14" s="82"/>
      <c r="BI14" s="81">
        <v>0</v>
      </c>
      <c r="BJ14" s="82"/>
      <c r="BK14" s="81">
        <v>0</v>
      </c>
      <c r="BL14" s="82"/>
      <c r="BM14" s="81">
        <v>2356.4499999999998</v>
      </c>
      <c r="BN14" s="82"/>
      <c r="BO14" s="81">
        <v>2214.08</v>
      </c>
      <c r="BP14" s="82"/>
      <c r="BQ14" s="81">
        <v>0</v>
      </c>
      <c r="BR14" s="82"/>
      <c r="BS14" s="81">
        <v>11.99</v>
      </c>
      <c r="BT14" s="82"/>
      <c r="BU14" s="81">
        <v>10964.4</v>
      </c>
      <c r="BV14" s="82"/>
      <c r="BW14" s="81">
        <v>0</v>
      </c>
      <c r="BX14" s="82"/>
      <c r="BY14" s="81">
        <v>0</v>
      </c>
      <c r="BZ14" s="82"/>
      <c r="CA14" s="81">
        <v>537.5</v>
      </c>
      <c r="CB14" s="82"/>
      <c r="CC14" s="81">
        <v>0</v>
      </c>
      <c r="CD14" s="82"/>
      <c r="CE14" s="81">
        <v>0</v>
      </c>
      <c r="CF14" s="82"/>
      <c r="CG14" s="81">
        <v>0</v>
      </c>
      <c r="CH14" s="82"/>
      <c r="CI14" s="81">
        <v>0</v>
      </c>
      <c r="CJ14" s="82"/>
      <c r="CK14" s="81">
        <v>0</v>
      </c>
      <c r="CL14" s="82"/>
      <c r="CM14" s="81">
        <v>0</v>
      </c>
      <c r="CN14" s="82"/>
      <c r="CO14" s="81">
        <v>0</v>
      </c>
      <c r="CP14" s="82"/>
      <c r="CQ14" s="81">
        <v>0</v>
      </c>
      <c r="CR14" s="82"/>
      <c r="CS14" s="81">
        <v>924</v>
      </c>
      <c r="CT14" s="82"/>
      <c r="CU14" s="81">
        <v>0</v>
      </c>
      <c r="CV14" s="82"/>
      <c r="CW14" s="81">
        <v>278.89999999999998</v>
      </c>
      <c r="CX14" s="82"/>
      <c r="CY14" s="81">
        <v>0</v>
      </c>
      <c r="CZ14" s="82"/>
      <c r="DA14" s="81">
        <v>159.94</v>
      </c>
      <c r="DB14" s="82"/>
      <c r="DC14" s="81">
        <v>0</v>
      </c>
      <c r="DD14" s="82"/>
      <c r="DE14" s="81">
        <v>0</v>
      </c>
      <c r="DF14" s="82"/>
      <c r="DG14" s="81">
        <v>1783.54</v>
      </c>
      <c r="DH14" s="82"/>
      <c r="DI14" s="81">
        <v>3067.02</v>
      </c>
      <c r="DJ14" s="82"/>
      <c r="DK14" s="81">
        <v>0</v>
      </c>
      <c r="DL14" s="82"/>
      <c r="DM14" s="81">
        <v>576</v>
      </c>
      <c r="DN14" s="82"/>
      <c r="DO14" s="81">
        <v>0</v>
      </c>
      <c r="DP14" s="82"/>
      <c r="DQ14" s="81">
        <v>0</v>
      </c>
      <c r="DR14" s="82"/>
      <c r="DS14" s="81">
        <v>0</v>
      </c>
      <c r="DT14" s="82"/>
      <c r="DU14" s="81">
        <v>0</v>
      </c>
      <c r="DV14" s="82"/>
      <c r="DW14" s="81">
        <v>3655.53</v>
      </c>
      <c r="DX14" s="82"/>
      <c r="DY14" s="81">
        <v>0</v>
      </c>
      <c r="DZ14" s="82"/>
      <c r="EA14" s="81">
        <v>1467.9</v>
      </c>
      <c r="EB14" s="82"/>
      <c r="EC14" s="81">
        <v>294.64</v>
      </c>
      <c r="ED14" s="82"/>
      <c r="EE14" s="81">
        <v>1598.6</v>
      </c>
      <c r="EF14" s="82"/>
      <c r="EG14" s="81">
        <v>0</v>
      </c>
      <c r="EH14" s="82"/>
      <c r="EI14" s="81">
        <v>60620.07</v>
      </c>
    </row>
    <row r="15" spans="1:139" x14ac:dyDescent="0.55000000000000004">
      <c r="A15" s="32"/>
      <c r="B15" s="32"/>
      <c r="C15" s="32"/>
      <c r="D15" s="32" t="s">
        <v>135</v>
      </c>
      <c r="E15" s="81">
        <v>0</v>
      </c>
      <c r="F15" s="82"/>
      <c r="G15" s="81">
        <v>0</v>
      </c>
      <c r="H15" s="82"/>
      <c r="I15" s="81">
        <v>0</v>
      </c>
      <c r="J15" s="82"/>
      <c r="K15" s="81">
        <v>210.41</v>
      </c>
      <c r="L15" s="82"/>
      <c r="M15" s="81">
        <v>0</v>
      </c>
      <c r="N15" s="82"/>
      <c r="O15" s="81">
        <v>0</v>
      </c>
      <c r="P15" s="82"/>
      <c r="Q15" s="81">
        <v>0</v>
      </c>
      <c r="R15" s="82"/>
      <c r="S15" s="81">
        <v>0</v>
      </c>
      <c r="T15" s="82"/>
      <c r="U15" s="81">
        <v>0</v>
      </c>
      <c r="V15" s="82"/>
      <c r="W15" s="81">
        <v>0</v>
      </c>
      <c r="X15" s="82"/>
      <c r="Y15" s="81">
        <v>0</v>
      </c>
      <c r="Z15" s="82"/>
      <c r="AA15" s="81">
        <v>0</v>
      </c>
      <c r="AB15" s="82"/>
      <c r="AC15" s="81">
        <v>0</v>
      </c>
      <c r="AD15" s="82"/>
      <c r="AE15" s="81">
        <v>0</v>
      </c>
      <c r="AF15" s="82"/>
      <c r="AG15" s="81">
        <v>0</v>
      </c>
      <c r="AH15" s="82"/>
      <c r="AI15" s="81">
        <v>0</v>
      </c>
      <c r="AJ15" s="82"/>
      <c r="AK15" s="81">
        <v>0</v>
      </c>
      <c r="AL15" s="82"/>
      <c r="AM15" s="81">
        <v>0</v>
      </c>
      <c r="AN15" s="82"/>
      <c r="AO15" s="81">
        <v>0</v>
      </c>
      <c r="AP15" s="82"/>
      <c r="AQ15" s="81">
        <v>0</v>
      </c>
      <c r="AR15" s="82"/>
      <c r="AS15" s="81">
        <v>0</v>
      </c>
      <c r="AT15" s="82"/>
      <c r="AU15" s="81">
        <v>0</v>
      </c>
      <c r="AV15" s="82"/>
      <c r="AW15" s="81">
        <v>0</v>
      </c>
      <c r="AX15" s="82"/>
      <c r="AY15" s="81">
        <v>0</v>
      </c>
      <c r="AZ15" s="82"/>
      <c r="BA15" s="81">
        <v>0</v>
      </c>
      <c r="BB15" s="82"/>
      <c r="BC15" s="81">
        <v>0</v>
      </c>
      <c r="BD15" s="82"/>
      <c r="BE15" s="81">
        <v>0</v>
      </c>
      <c r="BF15" s="82"/>
      <c r="BG15" s="81">
        <v>0</v>
      </c>
      <c r="BH15" s="82"/>
      <c r="BI15" s="81">
        <v>0</v>
      </c>
      <c r="BJ15" s="82"/>
      <c r="BK15" s="81">
        <v>0</v>
      </c>
      <c r="BL15" s="82"/>
      <c r="BM15" s="81">
        <v>0</v>
      </c>
      <c r="BN15" s="82"/>
      <c r="BO15" s="81">
        <v>0</v>
      </c>
      <c r="BP15" s="82"/>
      <c r="BQ15" s="81">
        <v>0</v>
      </c>
      <c r="BR15" s="82"/>
      <c r="BS15" s="81">
        <v>0</v>
      </c>
      <c r="BT15" s="82"/>
      <c r="BU15" s="81">
        <v>0</v>
      </c>
      <c r="BV15" s="82"/>
      <c r="BW15" s="81">
        <v>187</v>
      </c>
      <c r="BX15" s="82"/>
      <c r="BY15" s="81">
        <v>0</v>
      </c>
      <c r="BZ15" s="82"/>
      <c r="CA15" s="81">
        <v>0</v>
      </c>
      <c r="CB15" s="82"/>
      <c r="CC15" s="81">
        <v>0</v>
      </c>
      <c r="CD15" s="82"/>
      <c r="CE15" s="81">
        <v>138</v>
      </c>
      <c r="CF15" s="82"/>
      <c r="CG15" s="81">
        <v>0</v>
      </c>
      <c r="CH15" s="82"/>
      <c r="CI15" s="81">
        <v>0</v>
      </c>
      <c r="CJ15" s="82"/>
      <c r="CK15" s="81">
        <v>0</v>
      </c>
      <c r="CL15" s="82"/>
      <c r="CM15" s="81">
        <v>1263.1500000000001</v>
      </c>
      <c r="CN15" s="82"/>
      <c r="CO15" s="81">
        <v>0</v>
      </c>
      <c r="CP15" s="82"/>
      <c r="CQ15" s="81">
        <v>0</v>
      </c>
      <c r="CR15" s="82"/>
      <c r="CS15" s="81">
        <v>0</v>
      </c>
      <c r="CT15" s="82"/>
      <c r="CU15" s="81">
        <v>0</v>
      </c>
      <c r="CV15" s="82"/>
      <c r="CW15" s="81">
        <v>0</v>
      </c>
      <c r="CX15" s="82"/>
      <c r="CY15" s="81">
        <v>0</v>
      </c>
      <c r="CZ15" s="82"/>
      <c r="DA15" s="81">
        <v>0</v>
      </c>
      <c r="DB15" s="82"/>
      <c r="DC15" s="81">
        <v>0</v>
      </c>
      <c r="DD15" s="82"/>
      <c r="DE15" s="81">
        <v>0</v>
      </c>
      <c r="DF15" s="82"/>
      <c r="DG15" s="81">
        <v>0</v>
      </c>
      <c r="DH15" s="82"/>
      <c r="DI15" s="81">
        <v>0</v>
      </c>
      <c r="DJ15" s="82"/>
      <c r="DK15" s="81">
        <v>0</v>
      </c>
      <c r="DL15" s="82"/>
      <c r="DM15" s="81">
        <v>0</v>
      </c>
      <c r="DN15" s="82"/>
      <c r="DO15" s="81">
        <v>0</v>
      </c>
      <c r="DP15" s="82"/>
      <c r="DQ15" s="81">
        <v>0</v>
      </c>
      <c r="DR15" s="82"/>
      <c r="DS15" s="81">
        <v>0</v>
      </c>
      <c r="DT15" s="82"/>
      <c r="DU15" s="81">
        <v>0</v>
      </c>
      <c r="DV15" s="82"/>
      <c r="DW15" s="81">
        <v>0</v>
      </c>
      <c r="DX15" s="82"/>
      <c r="DY15" s="81">
        <v>0</v>
      </c>
      <c r="DZ15" s="82"/>
      <c r="EA15" s="81">
        <v>0</v>
      </c>
      <c r="EB15" s="82"/>
      <c r="EC15" s="81">
        <v>0</v>
      </c>
      <c r="ED15" s="82"/>
      <c r="EE15" s="81">
        <v>0</v>
      </c>
      <c r="EF15" s="82"/>
      <c r="EG15" s="81">
        <v>0</v>
      </c>
      <c r="EH15" s="82"/>
      <c r="EI15" s="81">
        <v>1798.56</v>
      </c>
    </row>
    <row r="16" spans="1:139" x14ac:dyDescent="0.55000000000000004">
      <c r="A16" s="32"/>
      <c r="B16" s="32"/>
      <c r="C16" s="32"/>
      <c r="D16" s="32" t="s">
        <v>134</v>
      </c>
      <c r="E16" s="81">
        <v>900</v>
      </c>
      <c r="F16" s="82"/>
      <c r="G16" s="81">
        <v>1012.5</v>
      </c>
      <c r="H16" s="82"/>
      <c r="I16" s="81">
        <v>0</v>
      </c>
      <c r="J16" s="82"/>
      <c r="K16" s="81">
        <v>0</v>
      </c>
      <c r="L16" s="82"/>
      <c r="M16" s="81">
        <v>0</v>
      </c>
      <c r="N16" s="82"/>
      <c r="O16" s="81">
        <v>0</v>
      </c>
      <c r="P16" s="82"/>
      <c r="Q16" s="81">
        <v>0</v>
      </c>
      <c r="R16" s="82"/>
      <c r="S16" s="81">
        <v>91.43</v>
      </c>
      <c r="T16" s="82"/>
      <c r="U16" s="81">
        <v>0</v>
      </c>
      <c r="V16" s="82"/>
      <c r="W16" s="81">
        <v>0</v>
      </c>
      <c r="X16" s="82"/>
      <c r="Y16" s="81">
        <v>0</v>
      </c>
      <c r="Z16" s="82"/>
      <c r="AA16" s="81">
        <v>0</v>
      </c>
      <c r="AB16" s="82"/>
      <c r="AC16" s="81">
        <v>0</v>
      </c>
      <c r="AD16" s="82"/>
      <c r="AE16" s="81">
        <v>0</v>
      </c>
      <c r="AF16" s="82"/>
      <c r="AG16" s="81">
        <v>0</v>
      </c>
      <c r="AH16" s="82"/>
      <c r="AI16" s="81">
        <v>0</v>
      </c>
      <c r="AJ16" s="82"/>
      <c r="AK16" s="81">
        <v>0</v>
      </c>
      <c r="AL16" s="82"/>
      <c r="AM16" s="81">
        <v>770.94</v>
      </c>
      <c r="AN16" s="82"/>
      <c r="AO16" s="81">
        <v>2842.4</v>
      </c>
      <c r="AP16" s="82"/>
      <c r="AQ16" s="81">
        <v>0</v>
      </c>
      <c r="AR16" s="82"/>
      <c r="AS16" s="81">
        <v>0</v>
      </c>
      <c r="AT16" s="82"/>
      <c r="AU16" s="81">
        <v>0</v>
      </c>
      <c r="AV16" s="82"/>
      <c r="AW16" s="81">
        <v>1865</v>
      </c>
      <c r="AX16" s="82"/>
      <c r="AY16" s="81">
        <v>0</v>
      </c>
      <c r="AZ16" s="82"/>
      <c r="BA16" s="81">
        <v>0</v>
      </c>
      <c r="BB16" s="82"/>
      <c r="BC16" s="81">
        <v>0</v>
      </c>
      <c r="BD16" s="82"/>
      <c r="BE16" s="81">
        <v>0</v>
      </c>
      <c r="BF16" s="82"/>
      <c r="BG16" s="81">
        <v>0</v>
      </c>
      <c r="BH16" s="82"/>
      <c r="BI16" s="81">
        <v>0</v>
      </c>
      <c r="BJ16" s="82"/>
      <c r="BK16" s="81">
        <v>0</v>
      </c>
      <c r="BL16" s="82"/>
      <c r="BM16" s="81">
        <v>0</v>
      </c>
      <c r="BN16" s="82"/>
      <c r="BO16" s="81">
        <v>0</v>
      </c>
      <c r="BP16" s="82"/>
      <c r="BQ16" s="81">
        <v>5310.76</v>
      </c>
      <c r="BR16" s="82"/>
      <c r="BS16" s="81">
        <v>0</v>
      </c>
      <c r="BT16" s="82"/>
      <c r="BU16" s="81">
        <v>0</v>
      </c>
      <c r="BV16" s="82"/>
      <c r="BW16" s="81">
        <v>0</v>
      </c>
      <c r="BX16" s="82"/>
      <c r="BY16" s="81">
        <v>0</v>
      </c>
      <c r="BZ16" s="82"/>
      <c r="CA16" s="81">
        <v>0</v>
      </c>
      <c r="CB16" s="82"/>
      <c r="CC16" s="81">
        <v>1000</v>
      </c>
      <c r="CD16" s="82"/>
      <c r="CE16" s="81">
        <v>0</v>
      </c>
      <c r="CF16" s="82"/>
      <c r="CG16" s="81">
        <v>0</v>
      </c>
      <c r="CH16" s="82"/>
      <c r="CI16" s="81">
        <v>0</v>
      </c>
      <c r="CJ16" s="82"/>
      <c r="CK16" s="81">
        <v>0</v>
      </c>
      <c r="CL16" s="82"/>
      <c r="CM16" s="81">
        <v>0</v>
      </c>
      <c r="CN16" s="82"/>
      <c r="CO16" s="81">
        <v>0</v>
      </c>
      <c r="CP16" s="82"/>
      <c r="CQ16" s="81">
        <v>0</v>
      </c>
      <c r="CR16" s="82"/>
      <c r="CS16" s="81">
        <v>0</v>
      </c>
      <c r="CT16" s="82"/>
      <c r="CU16" s="81">
        <v>3308.7</v>
      </c>
      <c r="CV16" s="82"/>
      <c r="CW16" s="81">
        <v>0</v>
      </c>
      <c r="CX16" s="82"/>
      <c r="CY16" s="81">
        <v>0</v>
      </c>
      <c r="CZ16" s="82"/>
      <c r="DA16" s="81">
        <v>0</v>
      </c>
      <c r="DB16" s="82"/>
      <c r="DC16" s="81">
        <v>0</v>
      </c>
      <c r="DD16" s="82"/>
      <c r="DE16" s="81">
        <v>0</v>
      </c>
      <c r="DF16" s="82"/>
      <c r="DG16" s="81">
        <v>0</v>
      </c>
      <c r="DH16" s="82"/>
      <c r="DI16" s="81">
        <v>0</v>
      </c>
      <c r="DJ16" s="82"/>
      <c r="DK16" s="81">
        <v>165</v>
      </c>
      <c r="DL16" s="82"/>
      <c r="DM16" s="81">
        <v>0</v>
      </c>
      <c r="DN16" s="82"/>
      <c r="DO16" s="81">
        <v>0</v>
      </c>
      <c r="DP16" s="82"/>
      <c r="DQ16" s="81">
        <v>251.26</v>
      </c>
      <c r="DR16" s="82"/>
      <c r="DS16" s="81">
        <v>93.38</v>
      </c>
      <c r="DT16" s="82"/>
      <c r="DU16" s="81">
        <v>0</v>
      </c>
      <c r="DV16" s="82"/>
      <c r="DW16" s="81">
        <v>0</v>
      </c>
      <c r="DX16" s="82"/>
      <c r="DY16" s="81">
        <v>1860</v>
      </c>
      <c r="DZ16" s="82"/>
      <c r="EA16" s="81">
        <v>0</v>
      </c>
      <c r="EB16" s="82"/>
      <c r="EC16" s="81">
        <v>0</v>
      </c>
      <c r="ED16" s="82"/>
      <c r="EE16" s="81">
        <v>0</v>
      </c>
      <c r="EF16" s="82"/>
      <c r="EG16" s="81">
        <v>2264.63</v>
      </c>
      <c r="EH16" s="82"/>
      <c r="EI16" s="81">
        <v>21736</v>
      </c>
    </row>
    <row r="17" spans="1:139" s="73" customFormat="1" ht="14.7" thickBot="1" x14ac:dyDescent="0.6">
      <c r="A17" s="72"/>
      <c r="B17" s="72"/>
      <c r="C17" s="72"/>
      <c r="D17" s="72" t="s">
        <v>133</v>
      </c>
      <c r="E17" s="83">
        <v>0</v>
      </c>
      <c r="F17" s="82"/>
      <c r="G17" s="83">
        <v>0</v>
      </c>
      <c r="H17" s="82"/>
      <c r="I17" s="83">
        <v>0</v>
      </c>
      <c r="J17" s="82"/>
      <c r="K17" s="83">
        <v>0</v>
      </c>
      <c r="L17" s="82"/>
      <c r="M17" s="83">
        <v>0</v>
      </c>
      <c r="N17" s="82"/>
      <c r="O17" s="83">
        <v>0</v>
      </c>
      <c r="P17" s="82"/>
      <c r="Q17" s="83">
        <v>0</v>
      </c>
      <c r="R17" s="82"/>
      <c r="S17" s="83">
        <v>0</v>
      </c>
      <c r="T17" s="82"/>
      <c r="U17" s="83">
        <v>0</v>
      </c>
      <c r="V17" s="82"/>
      <c r="W17" s="83">
        <v>0</v>
      </c>
      <c r="X17" s="82"/>
      <c r="Y17" s="83">
        <v>0</v>
      </c>
      <c r="Z17" s="82"/>
      <c r="AA17" s="83">
        <v>0</v>
      </c>
      <c r="AB17" s="82"/>
      <c r="AC17" s="83">
        <v>0</v>
      </c>
      <c r="AD17" s="82"/>
      <c r="AE17" s="83">
        <v>0</v>
      </c>
      <c r="AF17" s="82"/>
      <c r="AG17" s="83">
        <v>0</v>
      </c>
      <c r="AH17" s="82"/>
      <c r="AI17" s="83">
        <v>0</v>
      </c>
      <c r="AJ17" s="82"/>
      <c r="AK17" s="83">
        <v>0</v>
      </c>
      <c r="AL17" s="82"/>
      <c r="AM17" s="83">
        <v>0</v>
      </c>
      <c r="AN17" s="82"/>
      <c r="AO17" s="83">
        <v>0</v>
      </c>
      <c r="AP17" s="82"/>
      <c r="AQ17" s="83">
        <v>0</v>
      </c>
      <c r="AR17" s="82"/>
      <c r="AS17" s="83">
        <v>0</v>
      </c>
      <c r="AT17" s="82"/>
      <c r="AU17" s="83">
        <v>0</v>
      </c>
      <c r="AV17" s="82"/>
      <c r="AW17" s="83">
        <v>0</v>
      </c>
      <c r="AX17" s="82"/>
      <c r="AY17" s="83">
        <v>0</v>
      </c>
      <c r="AZ17" s="82"/>
      <c r="BA17" s="83">
        <v>0</v>
      </c>
      <c r="BB17" s="82"/>
      <c r="BC17" s="83">
        <v>0</v>
      </c>
      <c r="BD17" s="82"/>
      <c r="BE17" s="83">
        <v>0</v>
      </c>
      <c r="BF17" s="82"/>
      <c r="BG17" s="83">
        <v>542.54</v>
      </c>
      <c r="BH17" s="82"/>
      <c r="BI17" s="83">
        <v>251.35</v>
      </c>
      <c r="BJ17" s="82"/>
      <c r="BK17" s="83">
        <v>0</v>
      </c>
      <c r="BL17" s="82"/>
      <c r="BM17" s="83">
        <v>0</v>
      </c>
      <c r="BN17" s="82"/>
      <c r="BO17" s="83">
        <v>0</v>
      </c>
      <c r="BP17" s="82"/>
      <c r="BQ17" s="83">
        <v>0</v>
      </c>
      <c r="BR17" s="82"/>
      <c r="BS17" s="83">
        <v>0</v>
      </c>
      <c r="BT17" s="82"/>
      <c r="BU17" s="83">
        <v>0</v>
      </c>
      <c r="BV17" s="82"/>
      <c r="BW17" s="83">
        <v>0</v>
      </c>
      <c r="BX17" s="82"/>
      <c r="BY17" s="83">
        <v>0</v>
      </c>
      <c r="BZ17" s="82"/>
      <c r="CA17" s="83">
        <v>0</v>
      </c>
      <c r="CB17" s="82"/>
      <c r="CC17" s="83">
        <v>0</v>
      </c>
      <c r="CD17" s="82"/>
      <c r="CE17" s="83">
        <v>0</v>
      </c>
      <c r="CF17" s="82"/>
      <c r="CG17" s="83">
        <v>0</v>
      </c>
      <c r="CH17" s="82"/>
      <c r="CI17" s="83">
        <v>0</v>
      </c>
      <c r="CJ17" s="82"/>
      <c r="CK17" s="83">
        <v>157.56</v>
      </c>
      <c r="CL17" s="82"/>
      <c r="CM17" s="83">
        <v>0</v>
      </c>
      <c r="CN17" s="82"/>
      <c r="CO17" s="83">
        <v>0</v>
      </c>
      <c r="CP17" s="82"/>
      <c r="CQ17" s="83">
        <v>0</v>
      </c>
      <c r="CR17" s="82"/>
      <c r="CS17" s="83">
        <v>0</v>
      </c>
      <c r="CT17" s="82"/>
      <c r="CU17" s="83">
        <v>0</v>
      </c>
      <c r="CV17" s="82"/>
      <c r="CW17" s="83">
        <v>0</v>
      </c>
      <c r="CX17" s="82"/>
      <c r="CY17" s="83">
        <v>0</v>
      </c>
      <c r="CZ17" s="82"/>
      <c r="DA17" s="83">
        <v>0</v>
      </c>
      <c r="DB17" s="82"/>
      <c r="DC17" s="83">
        <v>400</v>
      </c>
      <c r="DD17" s="82"/>
      <c r="DE17" s="83">
        <v>0</v>
      </c>
      <c r="DF17" s="82"/>
      <c r="DG17" s="83">
        <v>0</v>
      </c>
      <c r="DH17" s="82"/>
      <c r="DI17" s="83">
        <v>0</v>
      </c>
      <c r="DJ17" s="82"/>
      <c r="DK17" s="83">
        <v>0</v>
      </c>
      <c r="DL17" s="82"/>
      <c r="DM17" s="83">
        <v>0</v>
      </c>
      <c r="DN17" s="82"/>
      <c r="DO17" s="83">
        <v>0</v>
      </c>
      <c r="DP17" s="82"/>
      <c r="DQ17" s="83">
        <v>0</v>
      </c>
      <c r="DR17" s="82"/>
      <c r="DS17" s="83">
        <v>0</v>
      </c>
      <c r="DT17" s="82"/>
      <c r="DU17" s="83">
        <v>0</v>
      </c>
      <c r="DV17" s="82"/>
      <c r="DW17" s="83">
        <v>0</v>
      </c>
      <c r="DX17" s="82"/>
      <c r="DY17" s="83">
        <v>0</v>
      </c>
      <c r="DZ17" s="82"/>
      <c r="EA17" s="83">
        <v>0</v>
      </c>
      <c r="EB17" s="82"/>
      <c r="EC17" s="83">
        <v>0</v>
      </c>
      <c r="ED17" s="82"/>
      <c r="EE17" s="83">
        <v>0</v>
      </c>
      <c r="EF17" s="82"/>
      <c r="EG17" s="83">
        <v>0</v>
      </c>
      <c r="EH17" s="82"/>
      <c r="EI17" s="83">
        <v>1351.45</v>
      </c>
    </row>
    <row r="18" spans="1:139" ht="14.7" thickBot="1" x14ac:dyDescent="0.6">
      <c r="A18" s="32"/>
      <c r="B18" s="32"/>
      <c r="C18" s="32" t="s">
        <v>132</v>
      </c>
      <c r="D18" s="32"/>
      <c r="E18" s="85">
        <v>900</v>
      </c>
      <c r="F18" s="82"/>
      <c r="G18" s="85">
        <v>1012.5</v>
      </c>
      <c r="H18" s="82"/>
      <c r="I18" s="85">
        <v>0</v>
      </c>
      <c r="J18" s="82"/>
      <c r="K18" s="85">
        <v>210.41</v>
      </c>
      <c r="L18" s="82"/>
      <c r="M18" s="85">
        <v>3573.87</v>
      </c>
      <c r="N18" s="82"/>
      <c r="O18" s="85">
        <v>0</v>
      </c>
      <c r="P18" s="82"/>
      <c r="Q18" s="85">
        <v>435</v>
      </c>
      <c r="R18" s="82"/>
      <c r="S18" s="85">
        <v>91.43</v>
      </c>
      <c r="T18" s="82"/>
      <c r="U18" s="85">
        <v>21604.83</v>
      </c>
      <c r="V18" s="82"/>
      <c r="W18" s="85">
        <v>0</v>
      </c>
      <c r="X18" s="82"/>
      <c r="Y18" s="85">
        <v>0</v>
      </c>
      <c r="Z18" s="82"/>
      <c r="AA18" s="85">
        <v>3175.66</v>
      </c>
      <c r="AB18" s="82"/>
      <c r="AC18" s="85">
        <v>0</v>
      </c>
      <c r="AD18" s="82"/>
      <c r="AE18" s="85">
        <v>0</v>
      </c>
      <c r="AF18" s="82"/>
      <c r="AG18" s="85">
        <v>0</v>
      </c>
      <c r="AH18" s="82"/>
      <c r="AI18" s="85">
        <v>30.99</v>
      </c>
      <c r="AJ18" s="82"/>
      <c r="AK18" s="85">
        <v>138.05000000000001</v>
      </c>
      <c r="AL18" s="82"/>
      <c r="AM18" s="85">
        <v>770.94</v>
      </c>
      <c r="AN18" s="82"/>
      <c r="AO18" s="85">
        <v>2842.4</v>
      </c>
      <c r="AP18" s="82"/>
      <c r="AQ18" s="85">
        <v>0</v>
      </c>
      <c r="AR18" s="82"/>
      <c r="AS18" s="85">
        <v>668</v>
      </c>
      <c r="AT18" s="82"/>
      <c r="AU18" s="85">
        <v>0</v>
      </c>
      <c r="AV18" s="82"/>
      <c r="AW18" s="85">
        <v>1865</v>
      </c>
      <c r="AX18" s="82"/>
      <c r="AY18" s="85">
        <v>920</v>
      </c>
      <c r="AZ18" s="82"/>
      <c r="BA18" s="85">
        <v>0</v>
      </c>
      <c r="BB18" s="82"/>
      <c r="BC18" s="85">
        <v>1666.24</v>
      </c>
      <c r="BD18" s="82"/>
      <c r="BE18" s="85">
        <v>183.18</v>
      </c>
      <c r="BF18" s="82"/>
      <c r="BG18" s="85">
        <v>542.54</v>
      </c>
      <c r="BH18" s="82"/>
      <c r="BI18" s="85">
        <v>251.35</v>
      </c>
      <c r="BJ18" s="82"/>
      <c r="BK18" s="85">
        <v>0</v>
      </c>
      <c r="BL18" s="82"/>
      <c r="BM18" s="85">
        <v>2356.4499999999998</v>
      </c>
      <c r="BN18" s="82"/>
      <c r="BO18" s="85">
        <v>2214.08</v>
      </c>
      <c r="BP18" s="82"/>
      <c r="BQ18" s="85">
        <v>5310.76</v>
      </c>
      <c r="BR18" s="82"/>
      <c r="BS18" s="85">
        <v>11.99</v>
      </c>
      <c r="BT18" s="82"/>
      <c r="BU18" s="85">
        <v>10964.4</v>
      </c>
      <c r="BV18" s="82"/>
      <c r="BW18" s="85">
        <v>187</v>
      </c>
      <c r="BX18" s="82"/>
      <c r="BY18" s="85">
        <v>0</v>
      </c>
      <c r="BZ18" s="82"/>
      <c r="CA18" s="85">
        <v>537.5</v>
      </c>
      <c r="CB18" s="82"/>
      <c r="CC18" s="85">
        <v>1000</v>
      </c>
      <c r="CD18" s="82"/>
      <c r="CE18" s="85">
        <v>138</v>
      </c>
      <c r="CF18" s="82"/>
      <c r="CG18" s="85">
        <v>0</v>
      </c>
      <c r="CH18" s="82"/>
      <c r="CI18" s="85">
        <v>0</v>
      </c>
      <c r="CJ18" s="82"/>
      <c r="CK18" s="85">
        <v>157.56</v>
      </c>
      <c r="CL18" s="82"/>
      <c r="CM18" s="85">
        <v>1263.1500000000001</v>
      </c>
      <c r="CN18" s="82"/>
      <c r="CO18" s="85">
        <v>0</v>
      </c>
      <c r="CP18" s="82"/>
      <c r="CQ18" s="85">
        <v>0</v>
      </c>
      <c r="CR18" s="82"/>
      <c r="CS18" s="85">
        <v>924</v>
      </c>
      <c r="CT18" s="82"/>
      <c r="CU18" s="85">
        <v>3308.7</v>
      </c>
      <c r="CV18" s="82"/>
      <c r="CW18" s="85">
        <v>278.89999999999998</v>
      </c>
      <c r="CX18" s="82"/>
      <c r="CY18" s="85">
        <v>0</v>
      </c>
      <c r="CZ18" s="82"/>
      <c r="DA18" s="85">
        <v>159.94</v>
      </c>
      <c r="DB18" s="82"/>
      <c r="DC18" s="85">
        <v>400</v>
      </c>
      <c r="DD18" s="82"/>
      <c r="DE18" s="85">
        <v>1000</v>
      </c>
      <c r="DF18" s="82"/>
      <c r="DG18" s="85">
        <v>1783.54</v>
      </c>
      <c r="DH18" s="82"/>
      <c r="DI18" s="85">
        <v>3067.02</v>
      </c>
      <c r="DJ18" s="82"/>
      <c r="DK18" s="85">
        <v>165</v>
      </c>
      <c r="DL18" s="82"/>
      <c r="DM18" s="85">
        <v>576</v>
      </c>
      <c r="DN18" s="82"/>
      <c r="DO18" s="85">
        <v>0</v>
      </c>
      <c r="DP18" s="82"/>
      <c r="DQ18" s="85">
        <v>251.26</v>
      </c>
      <c r="DR18" s="82"/>
      <c r="DS18" s="85">
        <v>93.38</v>
      </c>
      <c r="DT18" s="82"/>
      <c r="DU18" s="85">
        <v>0</v>
      </c>
      <c r="DV18" s="82"/>
      <c r="DW18" s="85">
        <v>3655.53</v>
      </c>
      <c r="DX18" s="82"/>
      <c r="DY18" s="85">
        <v>1860</v>
      </c>
      <c r="DZ18" s="82"/>
      <c r="EA18" s="85">
        <v>1467.9</v>
      </c>
      <c r="EB18" s="82"/>
      <c r="EC18" s="85">
        <v>294.64</v>
      </c>
      <c r="ED18" s="82"/>
      <c r="EE18" s="85">
        <v>1598.6</v>
      </c>
      <c r="EF18" s="82"/>
      <c r="EG18" s="85">
        <v>2264.63</v>
      </c>
      <c r="EH18" s="82"/>
      <c r="EI18" s="85">
        <v>88172.32</v>
      </c>
    </row>
    <row r="19" spans="1:139" s="9" customFormat="1" ht="14.7" thickBot="1" x14ac:dyDescent="0.6">
      <c r="A19" s="32" t="s">
        <v>131</v>
      </c>
      <c r="B19" s="32"/>
      <c r="C19" s="32"/>
      <c r="D19" s="32"/>
      <c r="E19" s="86">
        <v>-816</v>
      </c>
      <c r="F19" s="80"/>
      <c r="G19" s="86">
        <v>-1012.5</v>
      </c>
      <c r="H19" s="80"/>
      <c r="I19" s="86">
        <v>134.30000000000001</v>
      </c>
      <c r="J19" s="80"/>
      <c r="K19" s="86">
        <v>-210.41</v>
      </c>
      <c r="L19" s="80"/>
      <c r="M19" s="86">
        <v>2902.13</v>
      </c>
      <c r="N19" s="80"/>
      <c r="O19" s="86">
        <v>210</v>
      </c>
      <c r="P19" s="80"/>
      <c r="Q19" s="86">
        <v>-305</v>
      </c>
      <c r="R19" s="80"/>
      <c r="S19" s="86">
        <v>-91.43</v>
      </c>
      <c r="T19" s="80"/>
      <c r="U19" s="86">
        <v>-4.2699999999999996</v>
      </c>
      <c r="V19" s="80"/>
      <c r="W19" s="86">
        <v>6</v>
      </c>
      <c r="X19" s="80"/>
      <c r="Y19" s="86">
        <v>2273.6999999999998</v>
      </c>
      <c r="Z19" s="80"/>
      <c r="AA19" s="86">
        <v>2254.34</v>
      </c>
      <c r="AB19" s="80"/>
      <c r="AC19" s="86">
        <v>81</v>
      </c>
      <c r="AD19" s="80"/>
      <c r="AE19" s="86">
        <v>90.78</v>
      </c>
      <c r="AF19" s="80"/>
      <c r="AG19" s="86">
        <v>128</v>
      </c>
      <c r="AH19" s="80"/>
      <c r="AI19" s="86">
        <v>62.01</v>
      </c>
      <c r="AJ19" s="80"/>
      <c r="AK19" s="86">
        <v>317.25</v>
      </c>
      <c r="AL19" s="80"/>
      <c r="AM19" s="86">
        <v>-770.94</v>
      </c>
      <c r="AN19" s="80"/>
      <c r="AO19" s="86">
        <v>-2842.4</v>
      </c>
      <c r="AP19" s="80"/>
      <c r="AQ19" s="86">
        <v>168.48</v>
      </c>
      <c r="AR19" s="80"/>
      <c r="AS19" s="86">
        <v>262</v>
      </c>
      <c r="AT19" s="80"/>
      <c r="AU19" s="86">
        <v>390</v>
      </c>
      <c r="AV19" s="80"/>
      <c r="AW19" s="86">
        <v>-1865</v>
      </c>
      <c r="AX19" s="80"/>
      <c r="AY19" s="86">
        <v>1200</v>
      </c>
      <c r="AZ19" s="80"/>
      <c r="BA19" s="86">
        <v>203.47</v>
      </c>
      <c r="BB19" s="80"/>
      <c r="BC19" s="86">
        <v>-1666.24</v>
      </c>
      <c r="BD19" s="80"/>
      <c r="BE19" s="86">
        <v>-193.18</v>
      </c>
      <c r="BF19" s="80"/>
      <c r="BG19" s="86">
        <v>318.45999999999998</v>
      </c>
      <c r="BH19" s="80"/>
      <c r="BI19" s="86">
        <v>358.65</v>
      </c>
      <c r="BJ19" s="80"/>
      <c r="BK19" s="86">
        <v>300</v>
      </c>
      <c r="BL19" s="80"/>
      <c r="BM19" s="86">
        <v>2860.55</v>
      </c>
      <c r="BN19" s="80"/>
      <c r="BO19" s="86">
        <v>2258.42</v>
      </c>
      <c r="BP19" s="80"/>
      <c r="BQ19" s="86">
        <v>-5310.76</v>
      </c>
      <c r="BR19" s="80"/>
      <c r="BS19" s="86">
        <v>338.01</v>
      </c>
      <c r="BT19" s="80"/>
      <c r="BU19" s="86">
        <v>3432.35</v>
      </c>
      <c r="BV19" s="80"/>
      <c r="BW19" s="86">
        <v>-187</v>
      </c>
      <c r="BX19" s="80"/>
      <c r="BY19" s="86">
        <v>10</v>
      </c>
      <c r="BZ19" s="80"/>
      <c r="CA19" s="86">
        <v>1062.5</v>
      </c>
      <c r="CB19" s="80"/>
      <c r="CC19" s="86">
        <v>-1000</v>
      </c>
      <c r="CD19" s="80"/>
      <c r="CE19" s="86">
        <v>-138</v>
      </c>
      <c r="CF19" s="80"/>
      <c r="CG19" s="86">
        <v>166.4</v>
      </c>
      <c r="CH19" s="80"/>
      <c r="CI19" s="86">
        <v>65</v>
      </c>
      <c r="CJ19" s="80"/>
      <c r="CK19" s="86">
        <v>137.44</v>
      </c>
      <c r="CL19" s="80"/>
      <c r="CM19" s="86">
        <v>-1263.1500000000001</v>
      </c>
      <c r="CN19" s="80"/>
      <c r="CO19" s="86">
        <v>42</v>
      </c>
      <c r="CP19" s="80"/>
      <c r="CQ19" s="86">
        <v>1105.33</v>
      </c>
      <c r="CR19" s="80"/>
      <c r="CS19" s="86">
        <v>231</v>
      </c>
      <c r="CT19" s="80"/>
      <c r="CU19" s="86">
        <v>-3308.7</v>
      </c>
      <c r="CV19" s="80"/>
      <c r="CW19" s="86">
        <v>147.1</v>
      </c>
      <c r="CX19" s="80"/>
      <c r="CY19" s="86">
        <v>3370</v>
      </c>
      <c r="CZ19" s="80"/>
      <c r="DA19" s="86">
        <v>80.06</v>
      </c>
      <c r="DB19" s="80"/>
      <c r="DC19" s="86">
        <v>259.25</v>
      </c>
      <c r="DD19" s="80"/>
      <c r="DE19" s="86">
        <v>-1000</v>
      </c>
      <c r="DF19" s="80"/>
      <c r="DG19" s="86">
        <v>1650.29</v>
      </c>
      <c r="DH19" s="80"/>
      <c r="DI19" s="86">
        <v>396.93</v>
      </c>
      <c r="DJ19" s="80"/>
      <c r="DK19" s="86">
        <v>-165</v>
      </c>
      <c r="DL19" s="80"/>
      <c r="DM19" s="86">
        <v>387</v>
      </c>
      <c r="DN19" s="80"/>
      <c r="DO19" s="86">
        <v>407</v>
      </c>
      <c r="DP19" s="80"/>
      <c r="DQ19" s="86">
        <v>-251.26</v>
      </c>
      <c r="DR19" s="80"/>
      <c r="DS19" s="86">
        <v>-93.38</v>
      </c>
      <c r="DT19" s="80"/>
      <c r="DU19" s="86">
        <v>102.67</v>
      </c>
      <c r="DV19" s="80"/>
      <c r="DW19" s="86">
        <v>5126.47</v>
      </c>
      <c r="DX19" s="80"/>
      <c r="DY19" s="86">
        <v>-1860</v>
      </c>
      <c r="DZ19" s="80"/>
      <c r="EA19" s="86">
        <v>-132.9</v>
      </c>
      <c r="EB19" s="80"/>
      <c r="EC19" s="86">
        <v>1027.3599999999999</v>
      </c>
      <c r="ED19" s="80"/>
      <c r="EE19" s="86">
        <v>1924</v>
      </c>
      <c r="EF19" s="80"/>
      <c r="EG19" s="86">
        <v>2720.37</v>
      </c>
      <c r="EH19" s="80"/>
      <c r="EI19" s="86">
        <v>16480.55</v>
      </c>
    </row>
    <row r="20" spans="1:139" ht="14.7" thickTop="1" x14ac:dyDescent="0.55000000000000004"/>
  </sheetData>
  <pageMargins left="0.7" right="0.7" top="1.125" bottom="0.75" header="0.1" footer="0.3"/>
  <pageSetup orientation="portrait" r:id="rId1"/>
  <headerFooter>
    <oddHeader>&amp;L&amp;"Arial,Bold"&amp;11 2:14 PM
&amp;"Arial,Bold"&amp;11 01/01/19&amp;C&amp;"Arial,Bold"&amp;16 Switlik Elementary PTN
&amp;"Arial,Bold"&amp;19 Profit &amp;&amp; Loss by Class
&amp;"Arial,Bold"&amp;13 July 2017 through June 2018</oddHeader>
    <oddFooter>&amp;R&amp;"Arial,Bold"&amp;11 Page &amp;P of &amp;N</oddFooter>
  </headerFooter>
  <drawing r:id="rId2"/>
  <legacyDrawing r:id="rId3"/>
  <controls>
    <mc:AlternateContent xmlns:mc="http://schemas.openxmlformats.org/markup-compatibility/2006">
      <mc:Choice Requires="x14">
        <control shapeId="4098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262890</xdr:colOff>
                <xdr:row>2</xdr:row>
                <xdr:rowOff>45720</xdr:rowOff>
              </to>
            </anchor>
          </controlPr>
        </control>
      </mc:Choice>
      <mc:Fallback>
        <control shapeId="4098" r:id="rId4" name="HEADER"/>
      </mc:Fallback>
    </mc:AlternateContent>
    <mc:AlternateContent xmlns:mc="http://schemas.openxmlformats.org/markup-compatibility/2006">
      <mc:Choice Requires="x14">
        <control shapeId="4097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3</xdr:col>
                <xdr:colOff>262890</xdr:colOff>
                <xdr:row>2</xdr:row>
                <xdr:rowOff>45720</xdr:rowOff>
              </to>
            </anchor>
          </controlPr>
        </control>
      </mc:Choice>
      <mc:Fallback>
        <control shapeId="4097" r:id="rId6" name="FILTER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D4BD8-3033-4F99-A46C-B55916277FDA}">
  <dimension ref="A1:I101"/>
  <sheetViews>
    <sheetView workbookViewId="0"/>
  </sheetViews>
  <sheetFormatPr defaultColWidth="9.15625" defaultRowHeight="12.3" x14ac:dyDescent="0.4"/>
  <cols>
    <col min="1" max="1" width="25.68359375" style="37" bestFit="1" customWidth="1"/>
    <col min="2" max="2" width="0.26171875" style="37" hidden="1" customWidth="1"/>
    <col min="3" max="3" width="17.26171875" style="37" hidden="1" customWidth="1"/>
    <col min="4" max="4" width="17.26171875" style="37" customWidth="1"/>
    <col min="5" max="5" width="17.26171875" style="41" customWidth="1"/>
    <col min="6" max="6" width="25.26171875" style="41" bestFit="1" customWidth="1"/>
    <col min="7" max="7" width="17.83984375" style="37" customWidth="1"/>
    <col min="8" max="8" width="11.26171875" style="37" bestFit="1" customWidth="1"/>
    <col min="9" max="9" width="10.15625" style="37" bestFit="1" customWidth="1"/>
    <col min="10" max="16384" width="9.15625" style="37"/>
  </cols>
  <sheetData>
    <row r="1" spans="1:9" x14ac:dyDescent="0.4">
      <c r="A1" s="35" t="s">
        <v>107</v>
      </c>
      <c r="B1" s="36" t="s">
        <v>181</v>
      </c>
      <c r="C1" s="36" t="s">
        <v>182</v>
      </c>
      <c r="D1" s="36" t="s">
        <v>183</v>
      </c>
      <c r="E1" s="36" t="s">
        <v>184</v>
      </c>
      <c r="F1" s="65" t="s">
        <v>237</v>
      </c>
      <c r="G1" s="36" t="s">
        <v>185</v>
      </c>
      <c r="I1" s="38"/>
    </row>
    <row r="2" spans="1:9" x14ac:dyDescent="0.4">
      <c r="A2" s="35"/>
      <c r="B2" s="36"/>
      <c r="C2" s="36"/>
      <c r="D2" s="36"/>
      <c r="E2" s="36"/>
      <c r="F2" s="36"/>
      <c r="G2" s="39"/>
    </row>
    <row r="3" spans="1:9" ht="15" x14ac:dyDescent="0.5">
      <c r="A3" s="40" t="s">
        <v>186</v>
      </c>
      <c r="B3" s="41"/>
      <c r="C3" s="42"/>
      <c r="D3" s="41"/>
      <c r="G3" s="43">
        <v>36739.47</v>
      </c>
      <c r="H3" s="44" t="s">
        <v>187</v>
      </c>
      <c r="I3" s="38">
        <v>42916</v>
      </c>
    </row>
    <row r="4" spans="1:9" x14ac:dyDescent="0.4">
      <c r="A4" s="40"/>
      <c r="B4" s="41"/>
      <c r="C4" s="42"/>
      <c r="D4" s="41"/>
    </row>
    <row r="5" spans="1:9" ht="15" x14ac:dyDescent="0.5">
      <c r="A5" s="53" t="s">
        <v>3</v>
      </c>
      <c r="B5" s="54">
        <v>1650</v>
      </c>
      <c r="C5" s="56">
        <v>800</v>
      </c>
      <c r="D5" s="62">
        <v>1000</v>
      </c>
      <c r="E5" s="54">
        <v>0</v>
      </c>
      <c r="F5" s="54" t="s">
        <v>238</v>
      </c>
      <c r="G5" s="46">
        <v>1088.33</v>
      </c>
      <c r="H5" s="47" t="s">
        <v>188</v>
      </c>
      <c r="I5" s="38">
        <v>42916</v>
      </c>
    </row>
    <row r="6" spans="1:9" x14ac:dyDescent="0.4">
      <c r="A6" s="37" t="s">
        <v>189</v>
      </c>
      <c r="B6" s="41"/>
      <c r="C6" s="42"/>
      <c r="D6" s="45">
        <v>0</v>
      </c>
      <c r="E6" s="41">
        <v>0</v>
      </c>
      <c r="G6" s="47"/>
    </row>
    <row r="7" spans="1:9" ht="15" x14ac:dyDescent="0.5">
      <c r="A7" s="53" t="s">
        <v>190</v>
      </c>
      <c r="B7" s="54"/>
      <c r="C7" s="56"/>
      <c r="D7" s="62">
        <v>400</v>
      </c>
      <c r="E7" s="54">
        <v>0</v>
      </c>
      <c r="F7" s="54" t="s">
        <v>238</v>
      </c>
      <c r="G7" s="48">
        <f>SUM(G3:G5)</f>
        <v>37827.800000000003</v>
      </c>
      <c r="H7" s="49" t="s">
        <v>106</v>
      </c>
      <c r="I7" s="38">
        <v>42916</v>
      </c>
    </row>
    <row r="8" spans="1:9" x14ac:dyDescent="0.4">
      <c r="A8" s="37" t="s">
        <v>7</v>
      </c>
      <c r="B8" s="41"/>
      <c r="C8" s="42"/>
      <c r="D8" s="45">
        <v>100</v>
      </c>
      <c r="E8" s="41">
        <v>0</v>
      </c>
    </row>
    <row r="9" spans="1:9" x14ac:dyDescent="0.4">
      <c r="A9" s="37" t="s">
        <v>10</v>
      </c>
      <c r="B9" s="41"/>
      <c r="C9" s="42"/>
      <c r="D9" s="45">
        <v>100</v>
      </c>
      <c r="E9" s="41">
        <v>0</v>
      </c>
    </row>
    <row r="10" spans="1:9" x14ac:dyDescent="0.4">
      <c r="A10" s="37" t="s">
        <v>11</v>
      </c>
      <c r="B10" s="41">
        <v>3000</v>
      </c>
      <c r="C10" s="42">
        <v>1000</v>
      </c>
      <c r="D10" s="45">
        <v>1600</v>
      </c>
      <c r="E10" s="41">
        <v>0</v>
      </c>
    </row>
    <row r="11" spans="1:9" x14ac:dyDescent="0.4">
      <c r="A11" s="37" t="s">
        <v>191</v>
      </c>
      <c r="B11" s="41"/>
      <c r="C11" s="42"/>
      <c r="D11" s="45">
        <v>7000</v>
      </c>
      <c r="E11" s="41">
        <v>0</v>
      </c>
    </row>
    <row r="12" spans="1:9" x14ac:dyDescent="0.4">
      <c r="A12" s="37" t="s">
        <v>192</v>
      </c>
      <c r="B12" s="41">
        <v>3200</v>
      </c>
      <c r="C12" s="42">
        <v>300</v>
      </c>
      <c r="D12" s="45">
        <v>5000</v>
      </c>
      <c r="E12" s="41">
        <v>0</v>
      </c>
    </row>
    <row r="13" spans="1:9" x14ac:dyDescent="0.4">
      <c r="A13" s="37" t="s">
        <v>193</v>
      </c>
      <c r="B13" s="41"/>
      <c r="C13" s="42"/>
      <c r="D13" s="45">
        <v>100</v>
      </c>
      <c r="E13" s="41">
        <v>0</v>
      </c>
    </row>
    <row r="14" spans="1:9" x14ac:dyDescent="0.4">
      <c r="A14" s="37" t="s">
        <v>194</v>
      </c>
      <c r="B14" s="41">
        <v>700</v>
      </c>
      <c r="C14" s="42">
        <v>250</v>
      </c>
      <c r="D14" s="45">
        <v>0</v>
      </c>
      <c r="E14" s="41">
        <v>0</v>
      </c>
    </row>
    <row r="15" spans="1:9" x14ac:dyDescent="0.4">
      <c r="A15" s="39" t="s">
        <v>195</v>
      </c>
      <c r="B15" s="41"/>
      <c r="C15" s="42"/>
      <c r="D15" s="45">
        <v>0</v>
      </c>
      <c r="E15" s="41">
        <v>0</v>
      </c>
    </row>
    <row r="16" spans="1:9" x14ac:dyDescent="0.4">
      <c r="A16" s="37" t="s">
        <v>26</v>
      </c>
      <c r="B16" s="41">
        <v>450</v>
      </c>
      <c r="C16" s="42"/>
      <c r="D16" s="45">
        <v>500</v>
      </c>
      <c r="E16" s="41">
        <v>0</v>
      </c>
    </row>
    <row r="17" spans="1:7" x14ac:dyDescent="0.4">
      <c r="A17" s="39" t="s">
        <v>196</v>
      </c>
      <c r="B17" s="41"/>
      <c r="C17" s="42"/>
      <c r="D17" s="45">
        <v>0</v>
      </c>
      <c r="E17" s="41">
        <v>0</v>
      </c>
    </row>
    <row r="18" spans="1:7" x14ac:dyDescent="0.4">
      <c r="A18" s="39" t="s">
        <v>39</v>
      </c>
      <c r="B18" s="41"/>
      <c r="C18" s="42"/>
      <c r="D18" s="45">
        <v>0</v>
      </c>
      <c r="E18" s="41">
        <v>0</v>
      </c>
    </row>
    <row r="19" spans="1:7" x14ac:dyDescent="0.4">
      <c r="A19" s="53" t="s">
        <v>44</v>
      </c>
      <c r="B19" s="54"/>
      <c r="C19" s="56"/>
      <c r="D19" s="62">
        <v>25000</v>
      </c>
      <c r="E19" s="54">
        <v>0</v>
      </c>
      <c r="F19" s="54" t="s">
        <v>238</v>
      </c>
      <c r="G19" s="47"/>
    </row>
    <row r="20" spans="1:7" x14ac:dyDescent="0.4">
      <c r="A20" s="37" t="s">
        <v>197</v>
      </c>
      <c r="B20" s="41"/>
      <c r="C20" s="42"/>
      <c r="D20" s="45">
        <v>0</v>
      </c>
      <c r="E20" s="41">
        <v>0</v>
      </c>
      <c r="G20" s="47"/>
    </row>
    <row r="21" spans="1:7" x14ac:dyDescent="0.4">
      <c r="A21" s="53" t="s">
        <v>198</v>
      </c>
      <c r="B21" s="54"/>
      <c r="C21" s="56"/>
      <c r="D21" s="62">
        <v>1500</v>
      </c>
      <c r="E21" s="54">
        <v>0</v>
      </c>
      <c r="F21" s="54" t="s">
        <v>238</v>
      </c>
    </row>
    <row r="22" spans="1:7" x14ac:dyDescent="0.4">
      <c r="A22" s="37" t="s">
        <v>49</v>
      </c>
      <c r="B22" s="41">
        <v>8000</v>
      </c>
      <c r="C22" s="42">
        <v>4500</v>
      </c>
      <c r="D22" s="45">
        <v>3000</v>
      </c>
      <c r="E22" s="41">
        <v>0</v>
      </c>
    </row>
    <row r="23" spans="1:7" x14ac:dyDescent="0.4">
      <c r="A23" s="37" t="s">
        <v>54</v>
      </c>
      <c r="B23" s="41">
        <v>8700</v>
      </c>
      <c r="C23" s="42">
        <v>3800</v>
      </c>
      <c r="D23" s="45">
        <v>4000</v>
      </c>
      <c r="E23" s="41">
        <v>0</v>
      </c>
    </row>
    <row r="24" spans="1:7" x14ac:dyDescent="0.4">
      <c r="A24" s="53" t="s">
        <v>199</v>
      </c>
      <c r="B24" s="54">
        <v>1600</v>
      </c>
      <c r="C24" s="56"/>
      <c r="D24" s="62">
        <v>1500</v>
      </c>
      <c r="E24" s="54">
        <v>0</v>
      </c>
      <c r="F24" s="54" t="s">
        <v>238</v>
      </c>
    </row>
    <row r="25" spans="1:7" x14ac:dyDescent="0.4">
      <c r="A25" s="37" t="s">
        <v>60</v>
      </c>
      <c r="B25" s="41">
        <v>650</v>
      </c>
      <c r="C25" s="42"/>
      <c r="D25" s="45">
        <v>900</v>
      </c>
      <c r="E25" s="41">
        <v>0</v>
      </c>
    </row>
    <row r="26" spans="1:7" x14ac:dyDescent="0.4">
      <c r="A26" s="53" t="s">
        <v>62</v>
      </c>
      <c r="B26" s="54">
        <v>2000</v>
      </c>
      <c r="C26" s="56">
        <v>1000</v>
      </c>
      <c r="D26" s="62">
        <v>1000</v>
      </c>
      <c r="E26" s="54">
        <v>0</v>
      </c>
      <c r="F26" s="54" t="s">
        <v>238</v>
      </c>
    </row>
    <row r="27" spans="1:7" x14ac:dyDescent="0.4">
      <c r="A27" s="37" t="s">
        <v>66</v>
      </c>
      <c r="B27" s="41"/>
      <c r="C27" s="42"/>
      <c r="D27" s="45">
        <v>50</v>
      </c>
      <c r="E27" s="41">
        <v>0</v>
      </c>
    </row>
    <row r="28" spans="1:7" x14ac:dyDescent="0.4">
      <c r="A28" s="37" t="s">
        <v>200</v>
      </c>
      <c r="B28" s="41">
        <v>3000</v>
      </c>
      <c r="C28" s="42">
        <v>1500</v>
      </c>
      <c r="D28" s="45">
        <v>0</v>
      </c>
      <c r="E28" s="41">
        <v>0</v>
      </c>
    </row>
    <row r="29" spans="1:7" x14ac:dyDescent="0.4">
      <c r="A29" s="37" t="s">
        <v>70</v>
      </c>
      <c r="B29" s="41">
        <v>7200</v>
      </c>
      <c r="C29" s="42">
        <v>4800</v>
      </c>
      <c r="D29" s="45">
        <v>2500</v>
      </c>
      <c r="E29" s="41">
        <v>0</v>
      </c>
    </row>
    <row r="30" spans="1:7" x14ac:dyDescent="0.4">
      <c r="A30" s="37" t="s">
        <v>71</v>
      </c>
      <c r="B30" s="41"/>
      <c r="C30" s="42"/>
      <c r="D30" s="45">
        <v>0</v>
      </c>
      <c r="E30" s="41">
        <v>0</v>
      </c>
    </row>
    <row r="31" spans="1:7" x14ac:dyDescent="0.4">
      <c r="A31" s="37" t="s">
        <v>201</v>
      </c>
      <c r="B31" s="41"/>
      <c r="C31" s="42"/>
      <c r="D31" s="45">
        <v>0</v>
      </c>
      <c r="E31" s="41">
        <v>0</v>
      </c>
    </row>
    <row r="32" spans="1:7" x14ac:dyDescent="0.4">
      <c r="A32" s="37" t="s">
        <v>83</v>
      </c>
      <c r="B32" s="41">
        <v>4100</v>
      </c>
      <c r="C32" s="42">
        <v>1000</v>
      </c>
      <c r="D32" s="45">
        <v>1500</v>
      </c>
      <c r="E32" s="41">
        <v>0</v>
      </c>
    </row>
    <row r="33" spans="1:6" x14ac:dyDescent="0.4">
      <c r="A33" s="37" t="s">
        <v>85</v>
      </c>
      <c r="B33" s="41"/>
      <c r="C33" s="42"/>
      <c r="D33" s="45">
        <v>400</v>
      </c>
      <c r="E33" s="41">
        <v>0</v>
      </c>
    </row>
    <row r="34" spans="1:6" x14ac:dyDescent="0.4">
      <c r="A34" s="37" t="s">
        <v>86</v>
      </c>
      <c r="B34" s="41"/>
      <c r="C34" s="42"/>
      <c r="D34" s="45">
        <v>100</v>
      </c>
      <c r="E34" s="41">
        <v>0</v>
      </c>
    </row>
    <row r="35" spans="1:6" x14ac:dyDescent="0.4">
      <c r="A35" s="37" t="s">
        <v>202</v>
      </c>
      <c r="B35" s="41"/>
      <c r="C35" s="42"/>
      <c r="D35" s="45">
        <v>800</v>
      </c>
      <c r="E35" s="41">
        <v>0</v>
      </c>
    </row>
    <row r="36" spans="1:6" x14ac:dyDescent="0.4">
      <c r="A36" s="37" t="s">
        <v>89</v>
      </c>
      <c r="B36" s="41">
        <v>3900</v>
      </c>
      <c r="C36" s="42">
        <v>2400</v>
      </c>
      <c r="D36" s="45">
        <f>SUM(B36-C36)</f>
        <v>1500</v>
      </c>
      <c r="E36" s="41">
        <v>0</v>
      </c>
    </row>
    <row r="37" spans="1:6" x14ac:dyDescent="0.4">
      <c r="A37" s="37" t="s">
        <v>203</v>
      </c>
      <c r="B37" s="41">
        <v>4500</v>
      </c>
      <c r="C37" s="42">
        <v>2000</v>
      </c>
      <c r="D37" s="45">
        <v>2500</v>
      </c>
      <c r="E37" s="41">
        <v>0</v>
      </c>
    </row>
    <row r="38" spans="1:6" x14ac:dyDescent="0.4">
      <c r="A38" s="37" t="s">
        <v>92</v>
      </c>
      <c r="B38" s="41"/>
      <c r="C38" s="42"/>
      <c r="D38" s="45">
        <v>550</v>
      </c>
      <c r="E38" s="41">
        <v>0</v>
      </c>
    </row>
    <row r="39" spans="1:6" x14ac:dyDescent="0.4">
      <c r="A39" s="37" t="s">
        <v>204</v>
      </c>
      <c r="B39" s="41"/>
      <c r="C39" s="42"/>
      <c r="D39" s="45">
        <v>100</v>
      </c>
      <c r="E39" s="41">
        <v>0</v>
      </c>
    </row>
    <row r="40" spans="1:6" x14ac:dyDescent="0.4">
      <c r="A40" s="37" t="s">
        <v>205</v>
      </c>
      <c r="B40" s="41"/>
      <c r="C40" s="42"/>
      <c r="D40" s="45">
        <v>0</v>
      </c>
      <c r="E40" s="41">
        <v>0</v>
      </c>
    </row>
    <row r="41" spans="1:6" x14ac:dyDescent="0.4">
      <c r="A41" s="53" t="s">
        <v>206</v>
      </c>
      <c r="B41" s="54"/>
      <c r="C41" s="56"/>
      <c r="D41" s="62">
        <v>150</v>
      </c>
      <c r="E41" s="54">
        <v>0</v>
      </c>
      <c r="F41" s="54" t="s">
        <v>238</v>
      </c>
    </row>
    <row r="42" spans="1:6" x14ac:dyDescent="0.4">
      <c r="A42" s="37" t="s">
        <v>99</v>
      </c>
      <c r="B42" s="41">
        <v>6500</v>
      </c>
      <c r="C42" s="42">
        <v>4000</v>
      </c>
      <c r="D42" s="45">
        <v>3000</v>
      </c>
      <c r="E42" s="41">
        <v>0</v>
      </c>
    </row>
    <row r="43" spans="1:6" x14ac:dyDescent="0.4">
      <c r="B43" s="41"/>
      <c r="C43" s="42"/>
      <c r="D43" s="45"/>
    </row>
    <row r="44" spans="1:6" x14ac:dyDescent="0.4">
      <c r="A44" s="63" t="s">
        <v>100</v>
      </c>
      <c r="B44" s="54"/>
      <c r="C44" s="56"/>
      <c r="D44" s="62">
        <v>750</v>
      </c>
      <c r="E44" s="54">
        <v>0</v>
      </c>
      <c r="F44" s="54" t="s">
        <v>240</v>
      </c>
    </row>
    <row r="45" spans="1:6" x14ac:dyDescent="0.4">
      <c r="A45" s="63" t="s">
        <v>207</v>
      </c>
      <c r="B45" s="54"/>
      <c r="C45" s="56"/>
      <c r="D45" s="62">
        <v>1000</v>
      </c>
      <c r="E45" s="54">
        <v>0</v>
      </c>
      <c r="F45" s="54" t="s">
        <v>240</v>
      </c>
    </row>
    <row r="46" spans="1:6" x14ac:dyDescent="0.4">
      <c r="B46" s="41"/>
      <c r="C46" s="42"/>
      <c r="D46" s="41"/>
      <c r="E46" s="50" t="s">
        <v>208</v>
      </c>
      <c r="F46" s="50"/>
    </row>
    <row r="47" spans="1:6" x14ac:dyDescent="0.4">
      <c r="A47" s="53" t="s">
        <v>51</v>
      </c>
      <c r="B47" s="54">
        <v>600</v>
      </c>
      <c r="C47" s="56">
        <v>300</v>
      </c>
      <c r="D47" s="54">
        <v>125</v>
      </c>
      <c r="E47" s="54">
        <v>0</v>
      </c>
      <c r="F47" s="54" t="s">
        <v>239</v>
      </c>
    </row>
    <row r="48" spans="1:6" x14ac:dyDescent="0.4">
      <c r="B48" s="41"/>
      <c r="C48" s="42"/>
      <c r="D48" s="41"/>
    </row>
    <row r="49" spans="1:6" x14ac:dyDescent="0.4">
      <c r="A49" s="53" t="s">
        <v>209</v>
      </c>
      <c r="B49" s="54">
        <v>1800</v>
      </c>
      <c r="C49" s="56"/>
      <c r="D49" s="64">
        <v>2500</v>
      </c>
      <c r="E49" s="54">
        <v>0</v>
      </c>
      <c r="F49" s="54" t="s">
        <v>73</v>
      </c>
    </row>
    <row r="50" spans="1:6" x14ac:dyDescent="0.4">
      <c r="B50" s="41"/>
      <c r="C50" s="42"/>
      <c r="D50" s="51"/>
    </row>
    <row r="51" spans="1:6" x14ac:dyDescent="0.4">
      <c r="A51" s="37" t="s">
        <v>210</v>
      </c>
      <c r="B51" s="41"/>
      <c r="C51" s="42"/>
      <c r="D51" s="51"/>
      <c r="E51" s="41">
        <v>0</v>
      </c>
    </row>
    <row r="52" spans="1:6" x14ac:dyDescent="0.4">
      <c r="B52" s="41"/>
      <c r="C52" s="42"/>
      <c r="D52" s="41"/>
    </row>
    <row r="53" spans="1:6" x14ac:dyDescent="0.4">
      <c r="B53" s="41"/>
      <c r="C53" s="42"/>
      <c r="D53" s="52">
        <f>SUM(D5:D49)</f>
        <v>70225</v>
      </c>
      <c r="E53" s="52">
        <f>SUM(E5:E49)</f>
        <v>0</v>
      </c>
      <c r="F53" s="52"/>
    </row>
    <row r="54" spans="1:6" x14ac:dyDescent="0.4">
      <c r="B54" s="41"/>
      <c r="C54" s="42"/>
      <c r="D54" s="52"/>
      <c r="E54" s="52"/>
      <c r="F54" s="52"/>
    </row>
    <row r="55" spans="1:6" x14ac:dyDescent="0.4">
      <c r="A55" s="47"/>
      <c r="B55" s="41"/>
      <c r="C55" s="42"/>
      <c r="D55" s="52"/>
    </row>
    <row r="56" spans="1:6" x14ac:dyDescent="0.4">
      <c r="A56" s="47"/>
      <c r="B56" s="41"/>
      <c r="C56" s="42"/>
      <c r="D56" s="52"/>
    </row>
    <row r="57" spans="1:6" x14ac:dyDescent="0.4">
      <c r="A57" s="47"/>
      <c r="B57" s="41"/>
      <c r="C57" s="42"/>
      <c r="D57" s="52"/>
    </row>
    <row r="58" spans="1:6" x14ac:dyDescent="0.4">
      <c r="B58" s="41"/>
      <c r="C58" s="42"/>
      <c r="D58" s="52"/>
    </row>
    <row r="59" spans="1:6" x14ac:dyDescent="0.4">
      <c r="B59" s="41"/>
      <c r="C59" s="42"/>
      <c r="D59" s="52"/>
    </row>
    <row r="60" spans="1:6" x14ac:dyDescent="0.4">
      <c r="B60" s="41"/>
      <c r="C60" s="42"/>
      <c r="D60" s="52"/>
    </row>
    <row r="61" spans="1:6" x14ac:dyDescent="0.4">
      <c r="B61" s="41"/>
      <c r="C61" s="42"/>
      <c r="D61" s="52"/>
    </row>
    <row r="62" spans="1:6" x14ac:dyDescent="0.4">
      <c r="B62" s="41"/>
      <c r="C62" s="42"/>
      <c r="D62" s="52"/>
    </row>
    <row r="63" spans="1:6" x14ac:dyDescent="0.4">
      <c r="B63" s="41"/>
      <c r="C63" s="42"/>
      <c r="D63" s="52"/>
    </row>
    <row r="64" spans="1:6" x14ac:dyDescent="0.4">
      <c r="B64" s="41"/>
      <c r="C64" s="42"/>
      <c r="D64" s="52"/>
    </row>
    <row r="65" spans="2:4" x14ac:dyDescent="0.4">
      <c r="B65" s="41"/>
      <c r="C65" s="42"/>
      <c r="D65" s="41"/>
    </row>
    <row r="101" spans="2:4" x14ac:dyDescent="0.4">
      <c r="B101" s="41"/>
      <c r="C101" s="42"/>
      <c r="D101" s="41"/>
    </row>
  </sheetData>
  <printOptions horizontalCentered="1" gridLines="1"/>
  <pageMargins left="0.25" right="0.25" top="1" bottom="0.44" header="0.16" footer="0.5"/>
  <pageSetup orientation="portrait" r:id="rId1"/>
  <headerFooter alignWithMargins="0">
    <oddHeader>&amp;C&amp;"Arial,Bold"&amp;14Switlik PTN
Fundraising Profit/Loss
2017 - 2018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7EBD-B3B9-43F1-9C3E-EDA8F80C1A7B}">
  <dimension ref="A1:G55"/>
  <sheetViews>
    <sheetView workbookViewId="0"/>
  </sheetViews>
  <sheetFormatPr defaultColWidth="9.15625" defaultRowHeight="12.3" x14ac:dyDescent="0.4"/>
  <cols>
    <col min="1" max="1" width="27.41796875" style="37" customWidth="1"/>
    <col min="2" max="2" width="10.68359375" style="37" bestFit="1" customWidth="1"/>
    <col min="3" max="3" width="18.26171875" style="37" bestFit="1" customWidth="1"/>
    <col min="4" max="4" width="25.26171875" style="39" bestFit="1" customWidth="1"/>
    <col min="5" max="5" width="16.41796875" style="41" customWidth="1"/>
    <col min="6" max="16384" width="9.15625" style="37"/>
  </cols>
  <sheetData>
    <row r="1" spans="1:6" x14ac:dyDescent="0.4">
      <c r="A1" s="40"/>
      <c r="B1" s="41"/>
      <c r="C1" s="36" t="s">
        <v>211</v>
      </c>
      <c r="D1" s="66" t="s">
        <v>237</v>
      </c>
      <c r="E1" s="36" t="s">
        <v>212</v>
      </c>
    </row>
    <row r="2" spans="1:6" x14ac:dyDescent="0.4">
      <c r="A2" s="40"/>
      <c r="B2" s="41"/>
      <c r="C2" s="50"/>
      <c r="D2" s="50"/>
    </row>
    <row r="3" spans="1:6" x14ac:dyDescent="0.4">
      <c r="A3" s="39" t="s">
        <v>8</v>
      </c>
      <c r="B3" s="41"/>
      <c r="C3" s="50">
        <v>40</v>
      </c>
      <c r="D3" s="50" t="s">
        <v>116</v>
      </c>
      <c r="E3" s="41">
        <v>0</v>
      </c>
    </row>
    <row r="4" spans="1:6" x14ac:dyDescent="0.4">
      <c r="A4" s="37" t="s">
        <v>52</v>
      </c>
      <c r="B4" s="41"/>
      <c r="C4" s="50">
        <v>200</v>
      </c>
      <c r="D4" s="50" t="s">
        <v>116</v>
      </c>
      <c r="E4" s="41">
        <v>0</v>
      </c>
    </row>
    <row r="5" spans="1:6" x14ac:dyDescent="0.4">
      <c r="A5" s="37" t="s">
        <v>58</v>
      </c>
      <c r="B5" s="41"/>
      <c r="C5" s="50">
        <v>250</v>
      </c>
      <c r="D5" s="50" t="s">
        <v>116</v>
      </c>
      <c r="E5" s="41">
        <v>0</v>
      </c>
    </row>
    <row r="6" spans="1:6" x14ac:dyDescent="0.4">
      <c r="A6" s="37" t="s">
        <v>213</v>
      </c>
      <c r="B6" s="41"/>
      <c r="C6" s="50">
        <v>300</v>
      </c>
      <c r="D6" s="50" t="s">
        <v>116</v>
      </c>
      <c r="E6" s="41">
        <v>0</v>
      </c>
    </row>
    <row r="7" spans="1:6" x14ac:dyDescent="0.4">
      <c r="B7" s="41"/>
      <c r="C7" s="50"/>
      <c r="D7" s="50"/>
    </row>
    <row r="8" spans="1:6" x14ac:dyDescent="0.4">
      <c r="A8" s="40" t="s">
        <v>214</v>
      </c>
      <c r="B8" s="41"/>
      <c r="C8" s="50"/>
      <c r="D8" s="50"/>
    </row>
    <row r="9" spans="1:6" x14ac:dyDescent="0.4">
      <c r="B9" s="41"/>
      <c r="C9" s="50"/>
      <c r="D9" s="50"/>
    </row>
    <row r="10" spans="1:6" x14ac:dyDescent="0.4">
      <c r="A10" s="53" t="s">
        <v>81</v>
      </c>
      <c r="B10" s="54"/>
      <c r="C10" s="55">
        <v>1500</v>
      </c>
      <c r="D10" s="55" t="s">
        <v>137</v>
      </c>
      <c r="E10" s="41">
        <v>1000</v>
      </c>
    </row>
    <row r="11" spans="1:6" x14ac:dyDescent="0.4">
      <c r="A11" s="37" t="s">
        <v>4</v>
      </c>
      <c r="B11" s="41"/>
      <c r="C11" s="50">
        <v>5000</v>
      </c>
      <c r="D11" s="50"/>
      <c r="E11" s="41">
        <v>1000</v>
      </c>
    </row>
    <row r="12" spans="1:6" x14ac:dyDescent="0.4">
      <c r="A12" s="53" t="s">
        <v>215</v>
      </c>
      <c r="B12" s="54"/>
      <c r="C12" s="55">
        <v>1700</v>
      </c>
      <c r="D12" s="55" t="s">
        <v>239</v>
      </c>
      <c r="E12" s="41">
        <v>0</v>
      </c>
    </row>
    <row r="13" spans="1:6" x14ac:dyDescent="0.4">
      <c r="A13" s="53" t="s">
        <v>216</v>
      </c>
      <c r="B13" s="54"/>
      <c r="C13" s="55">
        <v>50</v>
      </c>
      <c r="D13" s="55" t="s">
        <v>239</v>
      </c>
      <c r="E13" s="41">
        <v>0</v>
      </c>
    </row>
    <row r="14" spans="1:6" x14ac:dyDescent="0.4">
      <c r="A14" s="37" t="s">
        <v>217</v>
      </c>
      <c r="B14" s="41"/>
      <c r="C14" s="50">
        <v>1400</v>
      </c>
      <c r="D14" s="50"/>
      <c r="E14" s="41">
        <v>0</v>
      </c>
    </row>
    <row r="15" spans="1:6" x14ac:dyDescent="0.4">
      <c r="A15" s="37" t="s">
        <v>24</v>
      </c>
      <c r="B15" s="41"/>
      <c r="C15" s="50">
        <v>2000</v>
      </c>
      <c r="D15" s="50"/>
      <c r="E15" s="41">
        <v>915.54</v>
      </c>
    </row>
    <row r="16" spans="1:6" x14ac:dyDescent="0.4">
      <c r="A16" s="53" t="s">
        <v>218</v>
      </c>
      <c r="B16" s="54"/>
      <c r="C16" s="55">
        <v>55</v>
      </c>
      <c r="D16" s="55" t="s">
        <v>111</v>
      </c>
      <c r="E16" s="50">
        <v>0</v>
      </c>
      <c r="F16" s="47"/>
    </row>
    <row r="17" spans="1:7" x14ac:dyDescent="0.4">
      <c r="A17" s="37" t="s">
        <v>25</v>
      </c>
      <c r="B17" s="41"/>
      <c r="C17" s="50">
        <v>4500</v>
      </c>
      <c r="D17" s="50"/>
      <c r="E17" s="41">
        <v>0</v>
      </c>
      <c r="G17" s="37">
        <f>759*5</f>
        <v>3795</v>
      </c>
    </row>
    <row r="18" spans="1:7" x14ac:dyDescent="0.4">
      <c r="A18" s="37" t="s">
        <v>219</v>
      </c>
      <c r="B18" s="41"/>
      <c r="C18" s="50">
        <v>21000</v>
      </c>
      <c r="D18" s="50"/>
      <c r="E18" s="41">
        <v>0</v>
      </c>
    </row>
    <row r="19" spans="1:7" x14ac:dyDescent="0.4">
      <c r="A19" s="37" t="s">
        <v>220</v>
      </c>
      <c r="B19" s="41"/>
      <c r="C19" s="50"/>
      <c r="D19" s="50"/>
    </row>
    <row r="20" spans="1:7" x14ac:dyDescent="0.4">
      <c r="A20" s="39" t="s">
        <v>221</v>
      </c>
      <c r="B20" s="41"/>
      <c r="C20" s="50">
        <v>500</v>
      </c>
      <c r="D20" s="50"/>
      <c r="E20" s="50">
        <v>0</v>
      </c>
      <c r="F20" s="47"/>
    </row>
    <row r="21" spans="1:7" x14ac:dyDescent="0.4">
      <c r="A21" s="37" t="s">
        <v>222</v>
      </c>
      <c r="B21" s="41"/>
      <c r="C21" s="50">
        <v>350</v>
      </c>
      <c r="D21" s="50"/>
      <c r="E21" s="41">
        <v>0</v>
      </c>
    </row>
    <row r="22" spans="1:7" x14ac:dyDescent="0.4">
      <c r="A22" s="37" t="s">
        <v>223</v>
      </c>
      <c r="B22" s="41"/>
      <c r="C22" s="50">
        <v>350</v>
      </c>
      <c r="D22" s="50"/>
      <c r="E22" s="50">
        <v>0</v>
      </c>
      <c r="F22" s="47"/>
    </row>
    <row r="23" spans="1:7" x14ac:dyDescent="0.4">
      <c r="A23" s="37" t="s">
        <v>224</v>
      </c>
      <c r="B23" s="41"/>
      <c r="C23" s="50">
        <v>1000</v>
      </c>
      <c r="D23" s="50"/>
      <c r="E23" s="50">
        <v>0</v>
      </c>
      <c r="F23" s="47"/>
    </row>
    <row r="24" spans="1:7" x14ac:dyDescent="0.4">
      <c r="A24" s="67" t="s">
        <v>225</v>
      </c>
      <c r="B24" s="68"/>
      <c r="C24" s="69">
        <v>5500</v>
      </c>
      <c r="D24" s="69"/>
      <c r="E24" s="68">
        <v>0</v>
      </c>
    </row>
    <row r="25" spans="1:7" x14ac:dyDescent="0.4">
      <c r="A25" s="53" t="s">
        <v>226</v>
      </c>
      <c r="B25" s="54"/>
      <c r="C25" s="55">
        <v>250</v>
      </c>
      <c r="D25" s="55" t="s">
        <v>239</v>
      </c>
      <c r="E25" s="41">
        <v>0</v>
      </c>
    </row>
    <row r="26" spans="1:7" x14ac:dyDescent="0.4">
      <c r="A26" s="53" t="s">
        <v>46</v>
      </c>
      <c r="B26" s="54"/>
      <c r="C26" s="55">
        <v>250</v>
      </c>
      <c r="D26" s="55" t="s">
        <v>239</v>
      </c>
      <c r="E26" s="41">
        <v>0</v>
      </c>
    </row>
    <row r="27" spans="1:7" x14ac:dyDescent="0.4">
      <c r="A27" s="41" t="s">
        <v>48</v>
      </c>
      <c r="B27" s="41"/>
      <c r="C27" s="50">
        <v>2250</v>
      </c>
      <c r="D27" s="50"/>
      <c r="E27" s="58">
        <v>1400</v>
      </c>
    </row>
    <row r="28" spans="1:7" x14ac:dyDescent="0.4">
      <c r="A28" s="37" t="s">
        <v>227</v>
      </c>
      <c r="B28" s="41"/>
      <c r="C28" s="50">
        <v>1350</v>
      </c>
      <c r="D28" s="50"/>
      <c r="E28" s="41">
        <v>0</v>
      </c>
      <c r="G28" s="37">
        <f>250*5</f>
        <v>1250</v>
      </c>
    </row>
    <row r="29" spans="1:7" x14ac:dyDescent="0.4">
      <c r="A29" s="57" t="s">
        <v>228</v>
      </c>
      <c r="B29" s="41"/>
      <c r="C29" s="50">
        <v>300</v>
      </c>
      <c r="D29" s="50"/>
      <c r="E29" s="41">
        <v>0</v>
      </c>
    </row>
    <row r="30" spans="1:7" x14ac:dyDescent="0.4">
      <c r="A30" s="70" t="s">
        <v>59</v>
      </c>
      <c r="B30" s="54"/>
      <c r="C30" s="55">
        <v>50</v>
      </c>
      <c r="D30" s="55" t="s">
        <v>239</v>
      </c>
      <c r="E30" s="41">
        <v>0</v>
      </c>
    </row>
    <row r="31" spans="1:7" x14ac:dyDescent="0.4">
      <c r="A31" s="53" t="s">
        <v>229</v>
      </c>
      <c r="B31" s="54"/>
      <c r="C31" s="55">
        <v>300</v>
      </c>
      <c r="D31" s="55" t="s">
        <v>137</v>
      </c>
      <c r="E31" s="41">
        <v>0</v>
      </c>
    </row>
    <row r="32" spans="1:7" x14ac:dyDescent="0.4">
      <c r="A32" s="37" t="s">
        <v>230</v>
      </c>
      <c r="B32" s="41"/>
      <c r="C32" s="50">
        <v>2600</v>
      </c>
      <c r="D32" s="50"/>
      <c r="E32" s="41">
        <v>1803.2</v>
      </c>
    </row>
    <row r="33" spans="1:5" x14ac:dyDescent="0.4">
      <c r="A33" s="53" t="s">
        <v>231</v>
      </c>
      <c r="B33" s="54"/>
      <c r="C33" s="55">
        <v>100</v>
      </c>
      <c r="D33" s="55" t="s">
        <v>239</v>
      </c>
      <c r="E33" s="41">
        <v>0</v>
      </c>
    </row>
    <row r="34" spans="1:5" x14ac:dyDescent="0.4">
      <c r="A34" s="53" t="s">
        <v>75</v>
      </c>
      <c r="B34" s="54"/>
      <c r="C34" s="55">
        <v>2000</v>
      </c>
      <c r="D34" s="55" t="s">
        <v>239</v>
      </c>
      <c r="E34" s="41">
        <v>0</v>
      </c>
    </row>
    <row r="35" spans="1:5" x14ac:dyDescent="0.4">
      <c r="A35" s="63" t="s">
        <v>77</v>
      </c>
      <c r="B35" s="54"/>
      <c r="C35" s="55">
        <v>500</v>
      </c>
      <c r="D35" s="55" t="s">
        <v>239</v>
      </c>
      <c r="E35" s="41">
        <v>0</v>
      </c>
    </row>
    <row r="36" spans="1:5" x14ac:dyDescent="0.4">
      <c r="A36" s="37" t="s">
        <v>87</v>
      </c>
      <c r="B36" s="41"/>
      <c r="C36" s="50">
        <v>150</v>
      </c>
      <c r="D36" s="50"/>
      <c r="E36" s="41">
        <v>160</v>
      </c>
    </row>
    <row r="37" spans="1:5" x14ac:dyDescent="0.4">
      <c r="A37" s="37" t="s">
        <v>90</v>
      </c>
      <c r="B37" s="41"/>
      <c r="C37" s="50">
        <v>300</v>
      </c>
      <c r="D37" s="50"/>
      <c r="E37" s="41">
        <f>14+38.36+42.5+89.46</f>
        <v>184.32</v>
      </c>
    </row>
    <row r="38" spans="1:5" x14ac:dyDescent="0.4">
      <c r="A38" s="53" t="s">
        <v>93</v>
      </c>
      <c r="B38" s="54"/>
      <c r="C38" s="55">
        <v>100</v>
      </c>
      <c r="D38" s="55" t="s">
        <v>239</v>
      </c>
      <c r="E38" s="41">
        <v>0</v>
      </c>
    </row>
    <row r="39" spans="1:5" x14ac:dyDescent="0.4">
      <c r="A39" s="37" t="s">
        <v>95</v>
      </c>
      <c r="B39" s="41"/>
      <c r="C39" s="50">
        <v>1600</v>
      </c>
      <c r="D39" s="50"/>
      <c r="E39" s="41">
        <v>0</v>
      </c>
    </row>
    <row r="40" spans="1:5" x14ac:dyDescent="0.4">
      <c r="A40" s="37" t="s">
        <v>100</v>
      </c>
      <c r="B40" s="41"/>
      <c r="C40" s="50">
        <v>100</v>
      </c>
      <c r="D40" s="50"/>
      <c r="E40" s="41">
        <v>0</v>
      </c>
    </row>
    <row r="41" spans="1:5" x14ac:dyDescent="0.4">
      <c r="B41" s="41"/>
      <c r="C41" s="50"/>
      <c r="D41" s="50"/>
      <c r="E41" s="41">
        <v>0</v>
      </c>
    </row>
    <row r="42" spans="1:5" x14ac:dyDescent="0.4">
      <c r="A42" s="53" t="s">
        <v>32</v>
      </c>
      <c r="B42" s="54"/>
      <c r="C42" s="55">
        <v>0</v>
      </c>
      <c r="D42" s="55" t="s">
        <v>137</v>
      </c>
      <c r="E42" s="41">
        <f>4901.88+330.58</f>
        <v>5232.46</v>
      </c>
    </row>
    <row r="43" spans="1:5" x14ac:dyDescent="0.4">
      <c r="B43" s="41"/>
      <c r="C43" s="50"/>
      <c r="D43" s="50"/>
    </row>
    <row r="44" spans="1:5" x14ac:dyDescent="0.4">
      <c r="B44" s="41"/>
      <c r="C44" s="52">
        <f>SUM(C3:C42)</f>
        <v>57895</v>
      </c>
      <c r="D44" s="50"/>
      <c r="E44" s="52">
        <f>SUM(E3:E42)</f>
        <v>11695.52</v>
      </c>
    </row>
    <row r="45" spans="1:5" x14ac:dyDescent="0.4">
      <c r="B45" s="41"/>
      <c r="C45" s="52"/>
      <c r="D45" s="50"/>
      <c r="E45" s="52"/>
    </row>
    <row r="46" spans="1:5" x14ac:dyDescent="0.4">
      <c r="B46" s="36" t="s">
        <v>232</v>
      </c>
      <c r="C46" s="36" t="s">
        <v>233</v>
      </c>
      <c r="D46" s="50"/>
      <c r="E46" s="52"/>
    </row>
    <row r="47" spans="1:5" x14ac:dyDescent="0.4">
      <c r="B47" s="41"/>
      <c r="C47" s="42"/>
      <c r="D47" s="50"/>
    </row>
    <row r="48" spans="1:5" x14ac:dyDescent="0.4">
      <c r="A48" s="47" t="s">
        <v>234</v>
      </c>
      <c r="B48" s="58">
        <v>70225</v>
      </c>
      <c r="C48" s="42"/>
      <c r="D48" s="50"/>
    </row>
    <row r="49" spans="1:4" x14ac:dyDescent="0.4">
      <c r="A49" s="47" t="s">
        <v>235</v>
      </c>
      <c r="B49" s="59">
        <f>C44</f>
        <v>57895</v>
      </c>
      <c r="C49" s="60"/>
      <c r="D49" s="50"/>
    </row>
    <row r="50" spans="1:4" x14ac:dyDescent="0.4">
      <c r="A50" s="47"/>
      <c r="B50" s="59"/>
      <c r="C50" s="42"/>
      <c r="D50" s="50"/>
    </row>
    <row r="51" spans="1:4" x14ac:dyDescent="0.4">
      <c r="A51" s="47" t="s">
        <v>236</v>
      </c>
      <c r="B51" s="61">
        <f>SUM(B48-B49)</f>
        <v>12330</v>
      </c>
      <c r="C51" s="42"/>
      <c r="D51" s="50"/>
    </row>
    <row r="52" spans="1:4" x14ac:dyDescent="0.4">
      <c r="A52" s="47"/>
      <c r="B52" s="58"/>
      <c r="C52" s="42"/>
      <c r="D52" s="50"/>
    </row>
    <row r="53" spans="1:4" x14ac:dyDescent="0.4">
      <c r="A53" s="47"/>
    </row>
    <row r="54" spans="1:4" x14ac:dyDescent="0.4">
      <c r="A54" s="47"/>
    </row>
    <row r="55" spans="1:4" x14ac:dyDescent="0.4">
      <c r="A55" s="47"/>
    </row>
  </sheetData>
  <printOptions horizontalCentered="1" gridLines="1"/>
  <pageMargins left="0.75" right="0.75" top="1.5" bottom="0.25" header="0.5" footer="0.5"/>
  <pageSetup orientation="portrait" r:id="rId1"/>
  <headerFooter alignWithMargins="0">
    <oddHeader>&amp;C&amp;"Arial,Bold"&amp;14Switlik PTN
Operating &amp; Program Expenses
2017 - 2018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P&amp;L Summary by Program</vt:lpstr>
      <vt:lpstr>Outstanding Checks Detail</vt:lpstr>
      <vt:lpstr>Current Year-P&amp;LbyClassRpt</vt:lpstr>
      <vt:lpstr>Prior Year-P&amp;LbyClassRpt</vt:lpstr>
      <vt:lpstr>Budget-Fundraising</vt:lpstr>
      <vt:lpstr>Budget-OpEx &amp; Program Exp</vt:lpstr>
      <vt:lpstr>'Budget-Fundraising'!Print_Area</vt:lpstr>
      <vt:lpstr>'Current Year-P&amp;LbyClassRpt'!Print_Titles</vt:lpstr>
      <vt:lpstr>'P&amp;L Summary by Program'!Print_Titles</vt:lpstr>
      <vt:lpstr>'Prior Year-P&amp;LbyClassRpt'!Print_Titles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switlikptn1492</dc:creator>
  <cp:lastModifiedBy>Samantha Marley</cp:lastModifiedBy>
  <cp:lastPrinted>2021-08-08T17:49:40Z</cp:lastPrinted>
  <dcterms:created xsi:type="dcterms:W3CDTF">2018-10-27T18:46:37Z</dcterms:created>
  <dcterms:modified xsi:type="dcterms:W3CDTF">2021-09-15T20:33:27Z</dcterms:modified>
</cp:coreProperties>
</file>